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ags Computer\Desktop\Nebraska\RFP 6 24 20\NE DHHS DDD QIO Opportunity\"/>
    </mc:Choice>
  </mc:AlternateContent>
  <xr:revisionPtr revIDLastSave="0" documentId="13_ncr:1_{3F2D8466-363A-41E8-9561-6DAA28F18A9F}" xr6:coauthVersionLast="45" xr6:coauthVersionMax="45" xr10:uidLastSave="{00000000-0000-0000-0000-000000000000}"/>
  <bookViews>
    <workbookView xWindow="-120" yWindow="-120" windowWidth="29040" windowHeight="15840" xr2:uid="{A9828B87-FA95-4A2B-88F5-64FADEF4FA99}"/>
  </bookViews>
  <sheets>
    <sheet name="Total Cost Summary" sheetId="1" r:id="rId1"/>
    <sheet name="VI.A. Start-Up Plan " sheetId="2" r:id="rId2"/>
    <sheet name="VI.B. QIDS " sheetId="3" r:id="rId3"/>
    <sheet name="VI.C. Enhancing QMS" sheetId="5" r:id="rId4"/>
    <sheet name="VI.D. Build Competency" sheetId="6" r:id="rId5"/>
    <sheet name="VI.E. Mortality Review" sheetId="7" r:id="rId6"/>
    <sheet name="IV.F. CIMP" sheetId="8" r:id="rId7"/>
    <sheet name="VI.G.1. Optional Services " sheetId="9" r:id="rId8"/>
    <sheet name="VI.G.2. Special Projects " sheetId="10" r:id="rId9"/>
  </sheets>
  <externalReferences>
    <externalReference r:id="rId10"/>
  </externalReferences>
  <definedNames>
    <definedName name="BHS_Admin">#REF!</definedName>
    <definedName name="DynamicQueryQRY">[1]DynamicQueryQRY!#REF!</definedName>
    <definedName name="LastYr_Rates">#REF!</definedName>
    <definedName name="Lookup_RBHA">#REF!</definedName>
    <definedName name="_xlnm.Print_Area" localSheetId="2">'VI.B. QIDS '!$A$1:$M$93</definedName>
    <definedName name="Switch">#REF!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3" l="1"/>
  <c r="G20" i="3" s="1"/>
  <c r="I20" i="3"/>
  <c r="I32" i="3"/>
  <c r="C41" i="8"/>
  <c r="E41" i="8"/>
  <c r="G41" i="8"/>
  <c r="I41" i="8"/>
  <c r="K41" i="8"/>
  <c r="D22" i="1" s="1"/>
  <c r="B41" i="8"/>
  <c r="D41" i="8"/>
  <c r="F41" i="8"/>
  <c r="H41" i="8"/>
  <c r="J41" i="8"/>
  <c r="L41" i="8"/>
  <c r="B18" i="7"/>
  <c r="D18" i="7"/>
  <c r="F18" i="7"/>
  <c r="H18" i="7"/>
  <c r="J18" i="7"/>
  <c r="L18" i="7"/>
  <c r="C18" i="7"/>
  <c r="E18" i="7"/>
  <c r="G18" i="7"/>
  <c r="I18" i="7"/>
  <c r="K18" i="7"/>
  <c r="C8" i="1"/>
  <c r="D20" i="1"/>
  <c r="C7" i="1"/>
  <c r="C19" i="1"/>
  <c r="C5" i="1"/>
  <c r="D19" i="1"/>
  <c r="C20" i="1"/>
  <c r="D21" i="1" l="1"/>
  <c r="C21" i="1"/>
  <c r="G26" i="3"/>
  <c r="G24" i="3"/>
  <c r="G23" i="3"/>
  <c r="G29" i="3"/>
  <c r="G27" i="3"/>
  <c r="G28" i="3"/>
  <c r="G31" i="3"/>
  <c r="G25" i="3"/>
  <c r="C10" i="1"/>
  <c r="C22" i="1"/>
  <c r="C9" i="1"/>
  <c r="G30" i="3" l="1"/>
  <c r="G32" i="3" s="1"/>
  <c r="C18" i="1" l="1"/>
  <c r="C23" i="1" s="1"/>
  <c r="D18" i="1" l="1"/>
  <c r="D23" i="1" s="1"/>
  <c r="C6" i="1" l="1"/>
  <c r="C11" i="1" s="1"/>
</calcChain>
</file>

<file path=xl/sharedStrings.xml><?xml version="1.0" encoding="utf-8"?>
<sst xmlns="http://schemas.openxmlformats.org/spreadsheetml/2006/main" count="400" uniqueCount="204">
  <si>
    <t>Total Core Costs/Year</t>
  </si>
  <si>
    <t xml:space="preserve">Critical Incident Management </t>
  </si>
  <si>
    <t>Mortality Review</t>
  </si>
  <si>
    <t>Building Competency</t>
  </si>
  <si>
    <t>Enhancing QMS</t>
  </si>
  <si>
    <t xml:space="preserve">QIDS Procurement </t>
  </si>
  <si>
    <t>Renewal 2 Cost</t>
  </si>
  <si>
    <t>Renewal 1 Cost</t>
  </si>
  <si>
    <t>Total Cost Summary</t>
  </si>
  <si>
    <t>Total Cost Summary - Optional Renewal Periods</t>
  </si>
  <si>
    <t>Critical Incident Management</t>
  </si>
  <si>
    <t>QIDS Procurement</t>
  </si>
  <si>
    <t>Start-Up Plan</t>
  </si>
  <si>
    <t>Cost</t>
  </si>
  <si>
    <t>Description</t>
  </si>
  <si>
    <t>Total Cost Summary - Initial Five Year Contract</t>
  </si>
  <si>
    <t>Start-Up Plan development</t>
  </si>
  <si>
    <t xml:space="preserve">Please fill in yellow cells with total costs or other requested information. </t>
  </si>
  <si>
    <t>VI.A. DEVELOPMENT AND IMPLEMENTATION OF A START-UP PLAN TO DO BUSINESS IN NEBRASKA</t>
  </si>
  <si>
    <t>Any additional modules that the QIO recommends</t>
  </si>
  <si>
    <t>Hourly Rate</t>
  </si>
  <si>
    <t>Component</t>
  </si>
  <si>
    <t>Client Satisfaction (interview) module</t>
  </si>
  <si>
    <t>Peer Review module</t>
  </si>
  <si>
    <t>Level of Care module</t>
  </si>
  <si>
    <t>Claims Review module</t>
  </si>
  <si>
    <t>Provider Review module</t>
  </si>
  <si>
    <t>Fixed Fee</t>
  </si>
  <si>
    <t xml:space="preserve"> The bidder should provide the the fixed fee and hourly rate, as applicable, for expanded components as provided in Section IV.B.3.c:</t>
  </si>
  <si>
    <t>$</t>
  </si>
  <si>
    <t>Title/Role*</t>
  </si>
  <si>
    <t xml:space="preserve"> The bidder should provide the hourly rate for each Title/Role used to complete optional services.  </t>
  </si>
  <si>
    <t>Work related to the QIDS system may be needed that was not originally delineated in this RFP, but considered within the scope of work. This additional work may stem from legislative mandates, emerging technologies, and/or secondary research not otherwise addressed in this RFP or known at the time this RFP was issued. If additional work is needed, the Contractor must submit a detailed Scope of Work, Title/Role(s), number of hours, and due dates/deliverables for DHHS review and approval.</t>
  </si>
  <si>
    <t>OPTIONAL SERVICES</t>
  </si>
  <si>
    <t>Maintenance and Operations</t>
  </si>
  <si>
    <t>Ongoing for year after contract end</t>
  </si>
  <si>
    <t>Renewal Two
Year 3</t>
  </si>
  <si>
    <t>Renewal Two
Year 2</t>
  </si>
  <si>
    <t>Renewal Two
Year 1</t>
  </si>
  <si>
    <t>Renewal One
Year 3</t>
  </si>
  <si>
    <t>Renewal One
Year 2</t>
  </si>
  <si>
    <t>Renewal One
Year 1</t>
  </si>
  <si>
    <t>Initial Term
Year 5</t>
  </si>
  <si>
    <t>Initial Term
Year 4</t>
  </si>
  <si>
    <t>Initial Term
Year 3</t>
  </si>
  <si>
    <t>Initial Term
Year 2</t>
  </si>
  <si>
    <t>Initial Term
Year 1</t>
  </si>
  <si>
    <t xml:space="preserve">Post-Implementation Maintenance and Operations Phase will be paid on a quarterly basis.  Bidder to enter cost in the yellow cells of the following tables. All expenses must be included in cost, including software and hosting-related fees, travel expenses, personnel, third party applications, and any custom development required as part of the proposed system.  </t>
  </si>
  <si>
    <t>POST-IMPLEMENTATION MAINTENANCE AND OPERATIONS PHASE</t>
  </si>
  <si>
    <t>Access to Code/Software Escrow</t>
  </si>
  <si>
    <t>Per Section VI.B.10, Bidders shall propose an escrow agent. If the source code will be provided at no cost to the State, Bidders should indicate in the yellow cells below.</t>
  </si>
  <si>
    <t>ACCESS TO SOURCE CODE/SOFTWARE ESCROW</t>
  </si>
  <si>
    <t>8.0 Implementation
       8.1 System Implementation Plan 
       8.2 Approved Final Readiness Assessment
       8.3 User Documentation and Help Files
       8.4 Hardware and Software Product Documentation 
       8.5 System Go-Live
       8.6 System Error Documentation</t>
  </si>
  <si>
    <t>7.0 Training 
       7.1 Training Plan
       7.2 On-site Train-the Trainer Session(s)
       7.3 Online Training Materials
       7.4 Administrative and User Reference Materials</t>
  </si>
  <si>
    <t>6.0 Testing
       6.1 User Acceptance Testing Plan
       6.2 Test Scripts, Test Conditions, Expected Results, Actual Results
       6.3 Testing Results Weekly Report
       6.4 System Testing Results Report, with an Updated Requirements Traceability Matrix</t>
  </si>
  <si>
    <t>5.0 Data Conversion
       5.1 Data conversion Plan 
       5.2 Conversion Guide
       5.3 Conversion Results Report</t>
  </si>
  <si>
    <t>4.0 Development, Interfaces, and Integration
       4.1 Software Development Plan
       4.2 Construction Summary Report(s)
       4.3 Code Management Plan
       4.4 Master Schedule of Interface Development Efforts
       4.5 Interface Design/Test Environment/Testing</t>
  </si>
  <si>
    <t>3.0 Design 
       3.1 Detailed System Design Documentation
       3.2 Testing Plan</t>
  </si>
  <si>
    <t>2.0 Requirements Analysis 
       2.1 Fit/Gap Analysis</t>
  </si>
  <si>
    <t>1.0 Project Planning
       1.1 Detailed Project Work Plan
       1.2 Project Control Documents (Risk Management and Resolution Plans, Issue Management and Resolution Plans, and 
              Organizational Change Management Plan, Work Management Plan, Change Control Documents)
       1.3 Status Reporting Plan
       1.4 Electronic Project Library
       1.5 Security Plan
       1.6 Business Continuity Plan/Disaster Recovery Plan</t>
  </si>
  <si>
    <t>Due Date</t>
  </si>
  <si>
    <t>Deliverable Desription</t>
  </si>
  <si>
    <t xml:space="preserve">Bidder to provide Deliverable Due Dates detailing the number of weeks each deliverable will require from beginning to completion. The work must be completed with a Go-Live date no later than six (6) months after the start of the contract. </t>
  </si>
  <si>
    <t>DELIVERABLE DUE DATES</t>
  </si>
  <si>
    <t>Total Cost</t>
  </si>
  <si>
    <t>8.0 Implementation</t>
  </si>
  <si>
    <t>% Subtotal</t>
  </si>
  <si>
    <t>7.0 Training</t>
  </si>
  <si>
    <t>6.0 Testing</t>
  </si>
  <si>
    <t>5.0 Data Conversion</t>
  </si>
  <si>
    <t>4.0 Development, Interfaces, and Integration</t>
  </si>
  <si>
    <t>3.0 Design</t>
  </si>
  <si>
    <t>2.0 Requirements Analysis</t>
  </si>
  <si>
    <t>The percentages for these 7 Milestones cannot total more than 35% of the Total Cost.</t>
  </si>
  <si>
    <t>1.0 Project Planning</t>
  </si>
  <si>
    <t>% of Total Cost</t>
  </si>
  <si>
    <t>DELIVERABLE</t>
  </si>
  <si>
    <t xml:space="preserve">Bidder to complete the Cost column in the yellow cells of the following table, including all costs associated with each section.  All expenses must be included in cost, including software and hosting-related fees, travel expenses, personnel, third party applications and any custom development required as part of the proposed system.  </t>
  </si>
  <si>
    <t>The percentage of deliverables prior to completion of implementation must not exceed 35%. Deliverables prior to completion of Implementation includes Project Planning, Requirements Analysis, Design, Development, Interfaces and Integration, Data Conversion, Testing, and Training (see breakdown of phase of each deliverable below).  Proposals that do not meet this requirement will be considered invalid and rejected.</t>
  </si>
  <si>
    <t>IMPLEMENTATION PHASE</t>
  </si>
  <si>
    <t xml:space="preserve">*The State of Nebraska expects the tasks to occur in the years indicated below but reserves the right to alter the timeline. </t>
  </si>
  <si>
    <t xml:space="preserve">VI.B. PROCUREMENT FOR A QUALITY INFORMATION DATA SYSTEM FOR MEDICAID HCBS </t>
  </si>
  <si>
    <t>See above</t>
  </si>
  <si>
    <t>Week 26</t>
  </si>
  <si>
    <t>Weeks 24 - 26</t>
  </si>
  <si>
    <t>Weeks 4 - 23</t>
  </si>
  <si>
    <t>N/A</t>
  </si>
  <si>
    <t>Weeks 4 - 19</t>
  </si>
  <si>
    <t>Weeks 1 -3</t>
  </si>
  <si>
    <t xml:space="preserve">Task 2: Quality Management Strategy Design Report </t>
  </si>
  <si>
    <t>Task 1: Comprehensive Review</t>
  </si>
  <si>
    <t>Renewal 2 
Year 2 Cost</t>
  </si>
  <si>
    <t>Renewal 1 
Year 2 Cost</t>
  </si>
  <si>
    <t>Intitial Term 
Year 4 Cost</t>
  </si>
  <si>
    <t>Task 1: Annual Strategic Planning Session</t>
  </si>
  <si>
    <t>Renewal 2 
Year 3 Cost</t>
  </si>
  <si>
    <t>Renewal 2 
Year 1 Cost</t>
  </si>
  <si>
    <t>Renewal 1 
Year 3 Cost</t>
  </si>
  <si>
    <t>Renewal 1 
Year 1 Cost</t>
  </si>
  <si>
    <t>Intitial Term 
Year 5 Cost</t>
  </si>
  <si>
    <t>Intitial Term 
Year 3 Cost</t>
  </si>
  <si>
    <t>Intitial Term 
Year 2 Cost</t>
  </si>
  <si>
    <t>Intitial Term 
Year 1</t>
  </si>
  <si>
    <t>Task 1: Initial Strategic Planning Session</t>
  </si>
  <si>
    <t>Task 1: Assessment Report</t>
  </si>
  <si>
    <t>VI.C. ENHANCING AND IMPROVING NEBRASKA’S QUALITY MANAGEMENT SYSTEM (QMS) AND STRATEGY</t>
  </si>
  <si>
    <t>Annual Review</t>
  </si>
  <si>
    <t>Renewal 2 Year 3</t>
  </si>
  <si>
    <t>Renewal 2 Year 2</t>
  </si>
  <si>
    <t>Renewal 2 Year 1</t>
  </si>
  <si>
    <t>Renewal 1 Year 3</t>
  </si>
  <si>
    <t>Renewal 1 Year 2</t>
  </si>
  <si>
    <t>Renewal 1 Year 1</t>
  </si>
  <si>
    <t>Intitial Term Year 5</t>
  </si>
  <si>
    <t>Intitial Term Year 4</t>
  </si>
  <si>
    <t>Intitial Term Year 3</t>
  </si>
  <si>
    <t>Intitial Term Year 2</t>
  </si>
  <si>
    <t>Intitial Term Year 1</t>
  </si>
  <si>
    <t>Curriculum and Assessments</t>
  </si>
  <si>
    <t>VI.D. QMS BUILDING COMPETENCY</t>
  </si>
  <si>
    <t>Task 3: Ad Hoc Reports Cost per report: (Estimated # per year: 50)</t>
  </si>
  <si>
    <t xml:space="preserve">Task 3: Annual Mortality Report </t>
  </si>
  <si>
    <t>Task 3: Quarterly Data Reports</t>
  </si>
  <si>
    <t>Task 3: Monthly Program Reports</t>
  </si>
  <si>
    <t>Task 3: Monthly Mortality Investigation Report and Recommendations</t>
  </si>
  <si>
    <t>Task 3: Management of the Mortality Review and Reporting System Process: Implementation</t>
  </si>
  <si>
    <t>Estimated # of Reviews per Year</t>
  </si>
  <si>
    <t>Rate per Review</t>
  </si>
  <si>
    <t>Task 3: Mortality Review and Reporting</t>
  </si>
  <si>
    <t>Task 2: Implementation</t>
  </si>
  <si>
    <t>Task 1: Review, Assessment, and Recommendations</t>
  </si>
  <si>
    <t>VI.E. MORTALITY REPORTING AND REVIEW PROCESS</t>
  </si>
  <si>
    <t>Estimated # of Investigations per Year</t>
  </si>
  <si>
    <t>Rate per Investigations</t>
  </si>
  <si>
    <t>CI Management - HCBS Investigations</t>
  </si>
  <si>
    <t>Renewal Year 6</t>
  </si>
  <si>
    <t>Renewal Year 5</t>
  </si>
  <si>
    <t>Renewal Year 4</t>
  </si>
  <si>
    <t>Renewal Year 3</t>
  </si>
  <si>
    <t>Renewal Year 2</t>
  </si>
  <si>
    <t>Renewal Year 1</t>
  </si>
  <si>
    <t>Project Year 5</t>
  </si>
  <si>
    <t>Project Year 4</t>
  </si>
  <si>
    <t>Project Year 3</t>
  </si>
  <si>
    <t>Project Year 2</t>
  </si>
  <si>
    <t>Project Year 1</t>
  </si>
  <si>
    <t>Task 8: Operation of the Critical Incident Processes</t>
  </si>
  <si>
    <t>Task 7: Quality Monitoring and Trend Analysis</t>
  </si>
  <si>
    <t>Task 6: CAPs &amp; Implementation</t>
  </si>
  <si>
    <t>Task 5: Incident Review &amp; Investigation</t>
  </si>
  <si>
    <t>Task 4: Implementation</t>
  </si>
  <si>
    <t>Task 3: Development</t>
  </si>
  <si>
    <t>Task 2: Design</t>
  </si>
  <si>
    <t>Task 1: Assessment</t>
  </si>
  <si>
    <t xml:space="preserve">VI.F. CRITICAL INCIDENT MANAGEMENT PROCESSES </t>
  </si>
  <si>
    <t>Technical assistance and capacity building for BSPs</t>
  </si>
  <si>
    <t>Building inter-related reliability amongst monitors</t>
  </si>
  <si>
    <t>Staff technical assistance and training to build capacity, including onboarding of quality team staff</t>
  </si>
  <si>
    <t>Provider technical assistance and training to build capacity</t>
  </si>
  <si>
    <t>Annual Mangement Cost</t>
  </si>
  <si>
    <t>Implementation Cost</t>
  </si>
  <si>
    <t>Development Cost</t>
  </si>
  <si>
    <t>Training and Technical Assistance</t>
  </si>
  <si>
    <t>Monitoring of basic waiver assurances for service coordinators</t>
  </si>
  <si>
    <t>Monitoring of basic waiver assurances for providers</t>
  </si>
  <si>
    <t>Provider Report Cards</t>
  </si>
  <si>
    <t>Provider Oversight and Monitoring:  compliance reviews and audits, beyond what is required for certification</t>
  </si>
  <si>
    <t>Provider Oversight and Monitoring</t>
  </si>
  <si>
    <t>Inventory for Client and Agency Planning (ICAP) assessments</t>
  </si>
  <si>
    <t>Develop and run a Human Legal Rights Committee (HLRC)</t>
  </si>
  <si>
    <t>Grievance and complaint system</t>
  </si>
  <si>
    <t>Clinical assessments and recommendations</t>
  </si>
  <si>
    <t>Assessment of safety plans</t>
  </si>
  <si>
    <t>Review and Approval of use of Restrictive Controls and Behavior Support Plans</t>
  </si>
  <si>
    <t>Developing Quality Based Criteria / Outcomes for Values Based Payment Contracts</t>
  </si>
  <si>
    <t>Assess Personal Outcomes</t>
  </si>
  <si>
    <t>Audit person-centered plans</t>
  </si>
  <si>
    <t xml:space="preserve">Monitoring of basic waiver assurances </t>
  </si>
  <si>
    <t>Initial and Ongoing Exception Funding (for people whose initial budget is not sufficient to meet their needs)</t>
  </si>
  <si>
    <t>Post Payment Review of Medicaid HCBS waiver services</t>
  </si>
  <si>
    <t>Prior authorization of Medicaid HCBS waiver clinically-based services</t>
  </si>
  <si>
    <t>Prior authorization of Medicaid HCBS waiver day services</t>
  </si>
  <si>
    <t>Prior authorization of Medicaid HCBS waiver residential services</t>
  </si>
  <si>
    <t>Utilization Review of Medicaid HCBS waiver services</t>
  </si>
  <si>
    <t>Individual Services and Outcomes</t>
  </si>
  <si>
    <t>VI.G.1. OPTIONAL QMS EXPANDED SERVICES: DEVELOPMENT, IMPLEMENTATION &amp; MANAGEMENT</t>
  </si>
  <si>
    <t xml:space="preserve">Position Title </t>
  </si>
  <si>
    <t>VI.G.2. SPECIAL PROJECTS</t>
  </si>
  <si>
    <t>Executive Director</t>
  </si>
  <si>
    <t>Quality Improvement Manager</t>
  </si>
  <si>
    <t>Project Manager</t>
  </si>
  <si>
    <t>Quality Specialists</t>
  </si>
  <si>
    <t>Adminitrative Assistant</t>
  </si>
  <si>
    <t>Incident and Mortality Review Manager</t>
  </si>
  <si>
    <t>Mortality Review Nurse Investigator</t>
  </si>
  <si>
    <t>Mortality Review Physician</t>
  </si>
  <si>
    <t>Mortality Review Assistant</t>
  </si>
  <si>
    <t>Incident Review Specialists</t>
  </si>
  <si>
    <t>Data/Business Analyst</t>
  </si>
  <si>
    <t>Support Analyst</t>
  </si>
  <si>
    <t>Solution Delivery Manager</t>
  </si>
  <si>
    <t>Senior Consultant</t>
  </si>
  <si>
    <t>Senior System Analyst</t>
  </si>
  <si>
    <t>System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</si>
</sst>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1"/>
        <bgColor indexed="64"/>
      </patternFill>
    </fill>
  </fills>
  <borders count="50">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8">
    <xf numFmtId="0" fontId="0" fillId="0" borderId="0" xfId="0"/>
    <xf numFmtId="0" fontId="0" fillId="0" borderId="0" xfId="0" applyProtection="1">
      <protection hidden="1"/>
    </xf>
    <xf numFmtId="44" fontId="2" fillId="0" borderId="0" xfId="0" applyNumberFormat="1" applyFont="1" applyProtection="1">
      <protection hidden="1"/>
    </xf>
    <xf numFmtId="0" fontId="2" fillId="0" borderId="0" xfId="0" applyFont="1" applyProtection="1">
      <protection hidden="1"/>
    </xf>
    <xf numFmtId="44" fontId="0" fillId="0" borderId="0" xfId="0" applyNumberFormat="1" applyProtection="1">
      <protection hidden="1"/>
    </xf>
    <xf numFmtId="44" fontId="2" fillId="0" borderId="1" xfId="0" applyNumberFormat="1" applyFont="1" applyBorder="1" applyProtection="1">
      <protection hidden="1"/>
    </xf>
    <xf numFmtId="44" fontId="2" fillId="0" borderId="2" xfId="0" applyNumberFormat="1" applyFont="1" applyBorder="1" applyProtection="1">
      <protection hidden="1"/>
    </xf>
    <xf numFmtId="0" fontId="2" fillId="0" borderId="3" xfId="0" applyFont="1" applyBorder="1" applyProtection="1">
      <protection hidden="1"/>
    </xf>
    <xf numFmtId="44" fontId="0" fillId="0" borderId="4" xfId="0" applyNumberFormat="1" applyBorder="1" applyProtection="1">
      <protection hidden="1"/>
    </xf>
    <xf numFmtId="44" fontId="0" fillId="0" borderId="5" xfId="0" applyNumberFormat="1" applyBorder="1" applyProtection="1">
      <protection hidden="1"/>
    </xf>
    <xf numFmtId="0" fontId="0" fillId="0" borderId="6" xfId="0" applyBorder="1" applyProtection="1">
      <protection hidden="1"/>
    </xf>
    <xf numFmtId="0" fontId="2" fillId="0" borderId="0" xfId="0" applyFont="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9" xfId="0" applyFont="1" applyBorder="1" applyProtection="1">
      <protection hidden="1"/>
    </xf>
    <xf numFmtId="44" fontId="2" fillId="0" borderId="10" xfId="0" applyNumberFormat="1" applyFont="1" applyBorder="1" applyProtection="1">
      <protection hidden="1"/>
    </xf>
    <xf numFmtId="0" fontId="2" fillId="0" borderId="10" xfId="0" applyFont="1" applyBorder="1" applyProtection="1">
      <protection hidden="1"/>
    </xf>
    <xf numFmtId="44" fontId="0" fillId="0" borderId="11" xfId="0" applyNumberFormat="1" applyBorder="1" applyProtection="1">
      <protection hidden="1"/>
    </xf>
    <xf numFmtId="0" fontId="0" fillId="0" borderId="11" xfId="0" applyBorder="1" applyProtection="1">
      <protection hidden="1"/>
    </xf>
    <xf numFmtId="0" fontId="3" fillId="0" borderId="0" xfId="0" applyFont="1" applyAlignment="1" applyProtection="1">
      <alignment horizontal="left" vertical="center"/>
      <protection hidden="1"/>
    </xf>
    <xf numFmtId="0" fontId="2" fillId="0" borderId="12" xfId="0" applyFont="1" applyBorder="1" applyAlignment="1" applyProtection="1">
      <alignment horizontal="center" vertical="center"/>
      <protection hidden="1"/>
    </xf>
    <xf numFmtId="0" fontId="2" fillId="0" borderId="12" xfId="0" applyFont="1" applyBorder="1" applyProtection="1">
      <protection hidden="1"/>
    </xf>
    <xf numFmtId="44" fontId="0" fillId="0" borderId="0" xfId="2" applyFont="1" applyFill="1" applyBorder="1" applyProtection="1"/>
    <xf numFmtId="44" fontId="0" fillId="2" borderId="13" xfId="2" applyFont="1" applyFill="1" applyBorder="1" applyProtection="1">
      <protection locked="0"/>
    </xf>
    <xf numFmtId="0" fontId="0" fillId="0" borderId="14" xfId="0" applyBorder="1"/>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0" xfId="0" applyFont="1"/>
    <xf numFmtId="0" fontId="0" fillId="2" borderId="15" xfId="0" applyFill="1" applyBorder="1" applyProtection="1">
      <protection locked="0"/>
    </xf>
    <xf numFmtId="0" fontId="0" fillId="2" borderId="16" xfId="0" applyFill="1" applyBorder="1" applyProtection="1">
      <protection locked="0"/>
    </xf>
    <xf numFmtId="0" fontId="0" fillId="0" borderId="24" xfId="0" applyBorder="1"/>
    <xf numFmtId="0" fontId="0" fillId="0" borderId="25" xfId="0" applyBorder="1"/>
    <xf numFmtId="0" fontId="0" fillId="2" borderId="20" xfId="0" applyFill="1" applyBorder="1" applyProtection="1">
      <protection locked="0"/>
    </xf>
    <xf numFmtId="0" fontId="0" fillId="2" borderId="21" xfId="0" applyFill="1" applyBorder="1" applyProtection="1">
      <protection locked="0"/>
    </xf>
    <xf numFmtId="0" fontId="0" fillId="0" borderId="21" xfId="0" applyBorder="1"/>
    <xf numFmtId="0" fontId="0" fillId="0" borderId="23" xfId="0" applyBorder="1"/>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44" fontId="0" fillId="0" borderId="0" xfId="2" applyFont="1" applyFill="1" applyBorder="1" applyAlignment="1" applyProtection="1"/>
    <xf numFmtId="44" fontId="0" fillId="2" borderId="1" xfId="2" applyFont="1" applyFill="1" applyBorder="1" applyAlignment="1" applyProtection="1"/>
    <xf numFmtId="44" fontId="0" fillId="2" borderId="2" xfId="2" applyFont="1" applyFill="1" applyBorder="1" applyAlignment="1" applyProtection="1">
      <protection locked="0"/>
    </xf>
    <xf numFmtId="44" fontId="0" fillId="2" borderId="30" xfId="2" applyFont="1" applyFill="1" applyBorder="1" applyAlignment="1" applyProtection="1">
      <protection locked="0"/>
    </xf>
    <xf numFmtId="0" fontId="0" fillId="0" borderId="0" xfId="0" applyAlignment="1">
      <alignment wrapText="1"/>
    </xf>
    <xf numFmtId="0" fontId="0" fillId="0" borderId="29" xfId="0" applyBorder="1" applyAlignment="1">
      <alignment horizontal="center" wrapText="1"/>
    </xf>
    <xf numFmtId="0" fontId="0" fillId="0" borderId="8" xfId="0" applyBorder="1" applyAlignment="1">
      <alignment horizontal="center" wrapText="1"/>
    </xf>
    <xf numFmtId="0" fontId="0" fillId="0" borderId="31"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33" xfId="0" applyBorder="1" applyAlignment="1">
      <alignment horizontal="center" wrapText="1"/>
    </xf>
    <xf numFmtId="0" fontId="0" fillId="0" borderId="0" xfId="0" applyAlignment="1" applyProtection="1">
      <alignment wrapText="1"/>
      <protection locked="0"/>
    </xf>
    <xf numFmtId="0" fontId="0" fillId="0" borderId="0" xfId="0" applyAlignment="1">
      <alignment horizontal="left" wrapText="1"/>
    </xf>
    <xf numFmtId="44" fontId="0" fillId="2" borderId="1" xfId="2" applyFont="1" applyFill="1" applyBorder="1" applyAlignment="1" applyProtection="1">
      <protection locked="0"/>
    </xf>
    <xf numFmtId="0" fontId="0" fillId="0" borderId="35" xfId="0" applyBorder="1" applyAlignment="1">
      <alignment horizontal="center" wrapText="1"/>
    </xf>
    <xf numFmtId="0" fontId="0" fillId="0" borderId="36" xfId="0" applyBorder="1" applyAlignment="1">
      <alignment horizontal="center" wrapText="1"/>
    </xf>
    <xf numFmtId="44" fontId="0" fillId="0" borderId="30" xfId="2" applyFont="1" applyBorder="1" applyAlignment="1" applyProtection="1"/>
    <xf numFmtId="44" fontId="0" fillId="2" borderId="17" xfId="2" applyFont="1" applyFill="1" applyBorder="1" applyAlignment="1" applyProtection="1">
      <protection locked="0"/>
    </xf>
    <xf numFmtId="0" fontId="2" fillId="0" borderId="17" xfId="0" applyFont="1" applyBorder="1" applyAlignment="1">
      <alignment vertical="center"/>
    </xf>
    <xf numFmtId="6" fontId="0" fillId="4" borderId="17" xfId="0" applyNumberFormat="1" applyFill="1" applyBorder="1"/>
    <xf numFmtId="0" fontId="2" fillId="4" borderId="17" xfId="0" applyFont="1" applyFill="1" applyBorder="1" applyAlignment="1">
      <alignment vertical="center"/>
    </xf>
    <xf numFmtId="0" fontId="0" fillId="0" borderId="13" xfId="0" applyBorder="1"/>
    <xf numFmtId="0" fontId="2" fillId="0" borderId="13" xfId="0" applyFont="1" applyBorder="1" applyAlignment="1">
      <alignment horizontal="center" vertical="center" wrapText="1"/>
    </xf>
    <xf numFmtId="44" fontId="0" fillId="5" borderId="13" xfId="2" applyFont="1" applyFill="1" applyBorder="1" applyProtection="1"/>
    <xf numFmtId="0" fontId="0" fillId="0" borderId="0" xfId="0" applyAlignment="1">
      <alignment horizontal="left" vertical="top"/>
    </xf>
    <xf numFmtId="0" fontId="2" fillId="0" borderId="13" xfId="0" applyFont="1" applyBorder="1" applyAlignment="1">
      <alignment horizontal="center" vertical="center"/>
    </xf>
    <xf numFmtId="0" fontId="0" fillId="0" borderId="0" xfId="0" applyAlignment="1">
      <alignment vertical="top"/>
    </xf>
    <xf numFmtId="0" fontId="3" fillId="0" borderId="0" xfId="0" applyFont="1"/>
    <xf numFmtId="0" fontId="0" fillId="0" borderId="13" xfId="0" applyBorder="1" applyAlignment="1">
      <alignment wrapText="1"/>
    </xf>
    <xf numFmtId="44" fontId="0" fillId="0" borderId="41" xfId="2" applyFont="1" applyBorder="1" applyProtection="1"/>
    <xf numFmtId="0" fontId="0" fillId="0" borderId="41" xfId="0" applyBorder="1"/>
    <xf numFmtId="164" fontId="0" fillId="0" borderId="11" xfId="1" applyNumberFormat="1" applyFont="1" applyFill="1" applyBorder="1" applyProtection="1"/>
    <xf numFmtId="0" fontId="0" fillId="0" borderId="11" xfId="0" applyBorder="1"/>
    <xf numFmtId="44" fontId="0" fillId="2" borderId="42" xfId="2" applyFont="1" applyFill="1" applyBorder="1" applyProtection="1">
      <protection locked="0"/>
    </xf>
    <xf numFmtId="0" fontId="2" fillId="5" borderId="43" xfId="0" applyFont="1" applyFill="1" applyBorder="1" applyAlignment="1">
      <alignment horizontal="center" vertical="center"/>
    </xf>
    <xf numFmtId="0" fontId="0" fillId="0" borderId="43" xfId="0" applyBorder="1" applyAlignment="1">
      <alignment horizontal="left" vertical="center" wrapText="1"/>
    </xf>
    <xf numFmtId="44" fontId="3" fillId="0" borderId="0" xfId="2" applyFont="1" applyFill="1" applyBorder="1" applyAlignment="1" applyProtection="1">
      <alignment horizontal="left"/>
    </xf>
    <xf numFmtId="0" fontId="3" fillId="0" borderId="0" xfId="0" applyFont="1" applyAlignment="1">
      <alignment horizontal="left" vertical="center"/>
    </xf>
    <xf numFmtId="44" fontId="0" fillId="5" borderId="41" xfId="2" applyFont="1" applyFill="1" applyBorder="1" applyProtection="1"/>
    <xf numFmtId="164" fontId="0" fillId="5" borderId="11" xfId="1" applyNumberFormat="1" applyFont="1" applyFill="1" applyBorder="1" applyProtection="1"/>
    <xf numFmtId="44" fontId="0" fillId="2" borderId="11" xfId="2" applyFont="1" applyFill="1" applyBorder="1" applyProtection="1">
      <protection locked="0"/>
    </xf>
    <xf numFmtId="44" fontId="0" fillId="5" borderId="42" xfId="2" applyFont="1" applyFill="1" applyBorder="1" applyProtection="1"/>
    <xf numFmtId="0" fontId="0" fillId="0" borderId="42" xfId="0" applyBorder="1"/>
    <xf numFmtId="0" fontId="2" fillId="5" borderId="26" xfId="0" applyFont="1" applyFill="1" applyBorder="1" applyAlignment="1">
      <alignment vertical="center" wrapText="1"/>
    </xf>
    <xf numFmtId="0" fontId="2" fillId="5" borderId="27" xfId="0" applyFont="1" applyFill="1" applyBorder="1" applyAlignment="1">
      <alignment vertical="center" wrapText="1"/>
    </xf>
    <xf numFmtId="0" fontId="2" fillId="5" borderId="13" xfId="0" applyFont="1" applyFill="1" applyBorder="1" applyAlignment="1">
      <alignment vertical="center" wrapText="1"/>
    </xf>
    <xf numFmtId="0" fontId="0" fillId="0" borderId="17" xfId="0" applyBorder="1" applyAlignment="1">
      <alignment vertical="center" wrapText="1"/>
    </xf>
    <xf numFmtId="0" fontId="0" fillId="0" borderId="44" xfId="0" applyBorder="1"/>
    <xf numFmtId="44" fontId="0" fillId="2" borderId="44" xfId="2" applyFont="1" applyFill="1" applyBorder="1" applyProtection="1">
      <protection locked="0"/>
    </xf>
    <xf numFmtId="164" fontId="0" fillId="0" borderId="0" xfId="1" applyNumberFormat="1" applyFont="1" applyFill="1" applyBorder="1" applyProtection="1"/>
    <xf numFmtId="44" fontId="0" fillId="2" borderId="45" xfId="2" applyFont="1" applyFill="1" applyBorder="1" applyProtection="1">
      <protection locked="0"/>
    </xf>
    <xf numFmtId="44" fontId="1" fillId="0" borderId="0" xfId="1" applyNumberFormat="1" applyFont="1" applyFill="1" applyBorder="1" applyAlignment="1" applyProtection="1">
      <alignment horizontal="center" vertical="center"/>
    </xf>
    <xf numFmtId="0" fontId="0" fillId="0" borderId="0" xfId="0" applyAlignment="1">
      <alignment horizontal="left" vertical="center" wrapText="1"/>
    </xf>
    <xf numFmtId="0" fontId="2" fillId="0" borderId="0" xfId="0" applyFont="1" applyAlignment="1">
      <alignment horizontal="center" vertical="center" wrapText="1"/>
    </xf>
    <xf numFmtId="44" fontId="1" fillId="2" borderId="41" xfId="1" applyNumberFormat="1" applyFont="1" applyFill="1" applyBorder="1" applyAlignment="1" applyProtection="1">
      <alignment horizontal="center" vertical="center"/>
      <protection locked="0"/>
    </xf>
    <xf numFmtId="0" fontId="0" fillId="0" borderId="41" xfId="0" applyBorder="1" applyAlignment="1">
      <alignment horizontal="left" vertical="center" wrapText="1"/>
    </xf>
    <xf numFmtId="44" fontId="1" fillId="2" borderId="11" xfId="1" applyNumberFormat="1" applyFont="1" applyFill="1" applyBorder="1" applyAlignment="1" applyProtection="1">
      <alignment horizontal="center" vertical="center"/>
      <protection locked="0"/>
    </xf>
    <xf numFmtId="0" fontId="0" fillId="0" borderId="11" xfId="0" applyBorder="1" applyAlignment="1">
      <alignment horizontal="left" vertical="center" wrapText="1"/>
    </xf>
    <xf numFmtId="44" fontId="1" fillId="2" borderId="42" xfId="1" applyNumberFormat="1" applyFont="1" applyFill="1" applyBorder="1" applyAlignment="1" applyProtection="1">
      <alignment horizontal="center" vertical="center"/>
      <protection locked="0"/>
    </xf>
    <xf numFmtId="0" fontId="0" fillId="0" borderId="42" xfId="0" applyBorder="1" applyAlignment="1">
      <alignment horizontal="left" vertical="center" wrapText="1"/>
    </xf>
    <xf numFmtId="44" fontId="1" fillId="2" borderId="48" xfId="1" applyNumberFormat="1" applyFont="1" applyFill="1" applyBorder="1" applyAlignment="1" applyProtection="1">
      <alignment horizontal="center" vertical="center"/>
      <protection locked="0"/>
    </xf>
    <xf numFmtId="44" fontId="1" fillId="2" borderId="49" xfId="1" applyNumberFormat="1" applyFont="1" applyFill="1" applyBorder="1" applyAlignment="1" applyProtection="1">
      <alignment horizontal="center" vertical="center"/>
      <protection locked="0"/>
    </xf>
    <xf numFmtId="0" fontId="0" fillId="0" borderId="49" xfId="0" applyBorder="1" applyAlignment="1">
      <alignment horizontal="left" vertical="center" wrapText="1"/>
    </xf>
    <xf numFmtId="44" fontId="0" fillId="2" borderId="41" xfId="2" applyFont="1" applyFill="1" applyBorder="1" applyProtection="1">
      <protection locked="0"/>
    </xf>
    <xf numFmtId="0" fontId="0" fillId="2" borderId="19" xfId="0" applyFill="1" applyBorder="1" applyProtection="1">
      <protection locked="0"/>
    </xf>
    <xf numFmtId="0" fontId="0" fillId="2" borderId="23" xfId="0" applyFill="1" applyBorder="1" applyProtection="1">
      <protection locked="0"/>
    </xf>
    <xf numFmtId="0" fontId="0" fillId="2" borderId="40" xfId="0" applyFill="1" applyBorder="1" applyProtection="1">
      <protection locked="0"/>
    </xf>
    <xf numFmtId="0" fontId="2" fillId="0" borderId="13" xfId="0" applyFont="1" applyBorder="1" applyAlignment="1">
      <alignment horizontal="left"/>
    </xf>
    <xf numFmtId="0" fontId="2" fillId="0" borderId="14" xfId="0" applyFont="1" applyBorder="1"/>
    <xf numFmtId="0" fontId="2" fillId="0" borderId="0" xfId="0" applyFont="1" applyAlignment="1" applyProtection="1">
      <alignment horizontal="center"/>
      <protection hidden="1"/>
    </xf>
    <xf numFmtId="0" fontId="0" fillId="2" borderId="0" xfId="0" applyFill="1" applyAlignment="1">
      <alignment horizontal="left" wrapText="1"/>
    </xf>
    <xf numFmtId="0" fontId="0" fillId="0" borderId="6" xfId="0" applyBorder="1" applyAlignment="1">
      <alignment horizontal="left" wrapText="1"/>
    </xf>
    <xf numFmtId="0" fontId="0" fillId="0" borderId="5"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xf>
    <xf numFmtId="0" fontId="0" fillId="0" borderId="2" xfId="0" applyBorder="1" applyAlignment="1">
      <alignment horizontal="left"/>
    </xf>
    <xf numFmtId="0" fontId="0" fillId="0" borderId="37" xfId="0" applyBorder="1" applyAlignment="1">
      <alignment horizontal="left"/>
    </xf>
    <xf numFmtId="0" fontId="0" fillId="0" borderId="36" xfId="0" applyBorder="1" applyAlignment="1">
      <alignment horizontal="left"/>
    </xf>
    <xf numFmtId="0" fontId="0" fillId="0" borderId="28" xfId="0" applyBorder="1" applyAlignment="1">
      <alignment horizontal="left"/>
    </xf>
    <xf numFmtId="0" fontId="0" fillId="0" borderId="27" xfId="0" applyBorder="1" applyAlignment="1">
      <alignment horizontal="left"/>
    </xf>
    <xf numFmtId="0" fontId="0" fillId="0" borderId="32" xfId="0" applyBorder="1" applyAlignment="1">
      <alignment horizontal="left"/>
    </xf>
    <xf numFmtId="0" fontId="0" fillId="0" borderId="19" xfId="0" applyBorder="1" applyAlignment="1">
      <alignment horizontal="left"/>
    </xf>
    <xf numFmtId="0" fontId="0" fillId="0" borderId="16" xfId="0" applyBorder="1" applyAlignment="1">
      <alignment horizontal="left"/>
    </xf>
    <xf numFmtId="0" fontId="0" fillId="0" borderId="18" xfId="0" applyBorder="1" applyAlignment="1">
      <alignment horizontal="left"/>
    </xf>
    <xf numFmtId="0" fontId="0" fillId="0" borderId="26" xfId="0" applyBorder="1" applyAlignment="1">
      <alignment horizontal="left"/>
    </xf>
    <xf numFmtId="0" fontId="2" fillId="0" borderId="23" xfId="0" applyFont="1" applyBorder="1" applyAlignment="1">
      <alignment horizontal="left"/>
    </xf>
    <xf numFmtId="0" fontId="0" fillId="0" borderId="21" xfId="0" applyBorder="1" applyAlignment="1">
      <alignment horizontal="left"/>
    </xf>
    <xf numFmtId="0" fontId="2" fillId="0" borderId="5" xfId="0" applyFont="1"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7" xfId="0" applyFont="1" applyBorder="1" applyAlignment="1">
      <alignment horizontal="left"/>
    </xf>
    <xf numFmtId="0" fontId="2" fillId="0" borderId="20" xfId="0" applyFont="1" applyBorder="1" applyAlignment="1">
      <alignment horizontal="left"/>
    </xf>
    <xf numFmtId="0" fontId="0" fillId="0" borderId="0" xfId="0" applyAlignment="1">
      <alignment horizontal="left" vertical="top"/>
    </xf>
    <xf numFmtId="0" fontId="0" fillId="4" borderId="23" xfId="0" applyFill="1" applyBorder="1" applyAlignment="1">
      <alignment horizontal="left"/>
    </xf>
    <xf numFmtId="0" fontId="0" fillId="4" borderId="21" xfId="0" applyFill="1" applyBorder="1" applyAlignment="1">
      <alignment horizontal="left"/>
    </xf>
    <xf numFmtId="0" fontId="0" fillId="4" borderId="22" xfId="0" applyFill="1" applyBorder="1" applyAlignment="1">
      <alignment horizontal="left"/>
    </xf>
    <xf numFmtId="9" fontId="0" fillId="4" borderId="17" xfId="0" applyNumberFormat="1" applyFill="1" applyBorder="1" applyAlignment="1">
      <alignment horizontal="center"/>
    </xf>
    <xf numFmtId="9" fontId="0" fillId="4" borderId="22" xfId="0" applyNumberFormat="1" applyFill="1" applyBorder="1" applyAlignment="1">
      <alignment horizontal="center"/>
    </xf>
    <xf numFmtId="0" fontId="2" fillId="0" borderId="9" xfId="0" applyFont="1" applyBorder="1" applyAlignment="1">
      <alignment horizontal="left"/>
    </xf>
    <xf numFmtId="0" fontId="2" fillId="0" borderId="8" xfId="0" applyFont="1" applyBorder="1" applyAlignment="1">
      <alignment horizontal="left"/>
    </xf>
    <xf numFmtId="0" fontId="2" fillId="0" borderId="29" xfId="0" applyFont="1" applyBorder="1" applyAlignment="1">
      <alignment horizontal="left"/>
    </xf>
    <xf numFmtId="6" fontId="0" fillId="4" borderId="5" xfId="0" applyNumberFormat="1" applyFill="1" applyBorder="1" applyAlignment="1">
      <alignment horizontal="center"/>
    </xf>
    <xf numFmtId="6" fontId="0" fillId="4" borderId="4" xfId="0" applyNumberFormat="1" applyFill="1" applyBorder="1" applyAlignment="1">
      <alignment horizontal="center"/>
    </xf>
    <xf numFmtId="44" fontId="0" fillId="3" borderId="17" xfId="2" applyFont="1" applyFill="1" applyBorder="1" applyAlignment="1" applyProtection="1">
      <alignment horizontal="center"/>
    </xf>
    <xf numFmtId="44" fontId="0" fillId="3" borderId="39" xfId="2" applyFont="1" applyFill="1" applyBorder="1" applyAlignment="1" applyProtection="1">
      <alignment horizontal="center"/>
    </xf>
    <xf numFmtId="44" fontId="0" fillId="3" borderId="38" xfId="2" applyFont="1" applyFill="1" applyBorder="1" applyAlignment="1" applyProtection="1">
      <alignment horizontal="center"/>
    </xf>
    <xf numFmtId="9" fontId="0" fillId="0" borderId="17" xfId="3" applyFont="1" applyBorder="1" applyAlignment="1" applyProtection="1">
      <alignment horizontal="center"/>
    </xf>
    <xf numFmtId="9" fontId="0" fillId="0" borderId="22" xfId="3" applyFont="1" applyBorder="1" applyAlignment="1" applyProtection="1">
      <alignment horizontal="center"/>
    </xf>
    <xf numFmtId="0" fontId="2" fillId="4" borderId="5"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3" xfId="0" applyFont="1" applyFill="1" applyBorder="1" applyAlignment="1">
      <alignment horizontal="left"/>
    </xf>
    <xf numFmtId="0" fontId="2" fillId="4" borderId="21" xfId="0" applyFont="1" applyFill="1" applyBorder="1" applyAlignment="1">
      <alignment horizontal="left"/>
    </xf>
    <xf numFmtId="0" fontId="2" fillId="4" borderId="22" xfId="0" applyFont="1" applyFill="1" applyBorder="1" applyAlignment="1">
      <alignment horizontal="left"/>
    </xf>
    <xf numFmtId="0" fontId="0" fillId="4" borderId="5" xfId="0" applyFill="1" applyBorder="1" applyAlignment="1">
      <alignment horizontal="center" vertical="center" wrapText="1"/>
    </xf>
    <xf numFmtId="0" fontId="0" fillId="4" borderId="4" xfId="0" applyFill="1" applyBorder="1" applyAlignment="1">
      <alignment horizontal="center" vertical="center" wrapText="1"/>
    </xf>
    <xf numFmtId="6" fontId="0" fillId="3" borderId="17" xfId="0" applyNumberFormat="1" applyFill="1" applyBorder="1" applyAlignment="1">
      <alignment horizontal="center"/>
    </xf>
    <xf numFmtId="6" fontId="0" fillId="3" borderId="39" xfId="0" applyNumberFormat="1" applyFill="1" applyBorder="1" applyAlignment="1">
      <alignment horizontal="center"/>
    </xf>
    <xf numFmtId="6" fontId="0" fillId="3" borderId="38" xfId="0" applyNumberFormat="1" applyFill="1" applyBorder="1" applyAlignment="1">
      <alignment horizontal="center"/>
    </xf>
    <xf numFmtId="0" fontId="0" fillId="0" borderId="23" xfId="0" applyBorder="1" applyAlignment="1">
      <alignment horizontal="left"/>
    </xf>
    <xf numFmtId="0" fontId="0" fillId="0" borderId="22" xfId="0" applyBorder="1" applyAlignment="1">
      <alignment horizontal="left"/>
    </xf>
    <xf numFmtId="0" fontId="0" fillId="0" borderId="23" xfId="0" applyBorder="1" applyAlignment="1">
      <alignment horizontal="right"/>
    </xf>
    <xf numFmtId="0" fontId="0" fillId="0" borderId="21" xfId="0" applyBorder="1" applyAlignment="1">
      <alignment horizontal="right"/>
    </xf>
    <xf numFmtId="0" fontId="0" fillId="0" borderId="22" xfId="0" applyBorder="1" applyAlignment="1">
      <alignment horizontal="right"/>
    </xf>
    <xf numFmtId="0" fontId="2" fillId="4" borderId="17" xfId="0" applyFont="1" applyFill="1" applyBorder="1" applyAlignment="1">
      <alignment horizontal="center" wrapText="1"/>
    </xf>
    <xf numFmtId="0" fontId="2" fillId="4" borderId="22" xfId="0" applyFont="1" applyFill="1" applyBorder="1" applyAlignment="1">
      <alignment horizontal="center" wrapText="1"/>
    </xf>
    <xf numFmtId="0" fontId="0" fillId="4" borderId="23" xfId="0" applyFill="1" applyBorder="1" applyAlignment="1">
      <alignment horizontal="right"/>
    </xf>
    <xf numFmtId="0" fontId="0" fillId="4" borderId="21" xfId="0" applyFill="1" applyBorder="1" applyAlignment="1">
      <alignment horizontal="right"/>
    </xf>
    <xf numFmtId="0" fontId="0" fillId="4" borderId="22" xfId="0" applyFill="1" applyBorder="1" applyAlignment="1">
      <alignment horizontal="right"/>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44" fontId="0" fillId="0" borderId="5" xfId="2" applyFont="1" applyFill="1" applyBorder="1" applyAlignment="1" applyProtection="1">
      <alignment horizontal="center"/>
    </xf>
    <xf numFmtId="44" fontId="0" fillId="0" borderId="4" xfId="2" applyFont="1" applyFill="1" applyBorder="1" applyAlignment="1" applyProtection="1">
      <alignment horizontal="center"/>
    </xf>
    <xf numFmtId="0" fontId="2" fillId="0" borderId="17" xfId="0" applyFont="1" applyBorder="1" applyAlignment="1">
      <alignment wrapText="1"/>
    </xf>
    <xf numFmtId="0" fontId="2" fillId="0" borderId="22" xfId="0" applyFont="1" applyBorder="1" applyAlignment="1">
      <alignment wrapText="1"/>
    </xf>
    <xf numFmtId="0" fontId="4" fillId="0" borderId="6" xfId="0" applyFont="1" applyBorder="1" applyAlignment="1">
      <alignment horizontal="left" wrapText="1"/>
    </xf>
    <xf numFmtId="0" fontId="4" fillId="0" borderId="5" xfId="0" applyFont="1" applyBorder="1" applyAlignment="1">
      <alignment horizontal="left" wrapText="1"/>
    </xf>
    <xf numFmtId="0" fontId="0" fillId="0" borderId="25" xfId="0" applyBorder="1" applyAlignment="1">
      <alignment horizontal="left"/>
    </xf>
    <xf numFmtId="0" fontId="0" fillId="0" borderId="0" xfId="0" applyAlignment="1">
      <alignment horizontal="left"/>
    </xf>
    <xf numFmtId="0" fontId="0" fillId="0" borderId="34" xfId="0" applyBorder="1" applyAlignment="1">
      <alignment horizontal="left"/>
    </xf>
    <xf numFmtId="0" fontId="0" fillId="0" borderId="3" xfId="0" applyBorder="1" applyAlignment="1">
      <alignment horizontal="left" wrapText="1"/>
    </xf>
    <xf numFmtId="0" fontId="0" fillId="0" borderId="2" xfId="0" applyBorder="1" applyAlignment="1">
      <alignment horizontal="left" wrapText="1"/>
    </xf>
    <xf numFmtId="0" fontId="0" fillId="0" borderId="1" xfId="0" applyBorder="1" applyAlignment="1">
      <alignment horizontal="left" wrapText="1"/>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29" xfId="0" applyFont="1" applyBorder="1" applyAlignment="1">
      <alignment horizontal="left" vertical="center"/>
    </xf>
    <xf numFmtId="9" fontId="0" fillId="0" borderId="30" xfId="3" applyFont="1" applyBorder="1" applyAlignment="1" applyProtection="1">
      <alignment horizontal="center"/>
    </xf>
    <xf numFmtId="9" fontId="0" fillId="0" borderId="18" xfId="3" applyFont="1" applyBorder="1" applyAlignment="1" applyProtection="1">
      <alignment horizontal="center"/>
    </xf>
    <xf numFmtId="0" fontId="0" fillId="0" borderId="6" xfId="0" applyBorder="1" applyAlignment="1">
      <alignment horizontal="left" vertical="center" wrapText="1"/>
    </xf>
    <xf numFmtId="0" fontId="0" fillId="0" borderId="5" xfId="0" applyBorder="1" applyAlignment="1">
      <alignment horizontal="left" vertical="center" wrapText="1"/>
    </xf>
    <xf numFmtId="0" fontId="2" fillId="0" borderId="28" xfId="0" applyFont="1" applyBorder="1" applyAlignment="1">
      <alignment horizontal="left"/>
    </xf>
    <xf numFmtId="0" fontId="2" fillId="0" borderId="27" xfId="0" applyFont="1" applyBorder="1" applyAlignment="1">
      <alignment horizontal="left"/>
    </xf>
    <xf numFmtId="0" fontId="2" fillId="0" borderId="26" xfId="0" applyFont="1" applyBorder="1" applyAlignment="1">
      <alignment horizontal="left"/>
    </xf>
    <xf numFmtId="44" fontId="0" fillId="0" borderId="2" xfId="2" applyFont="1" applyBorder="1" applyAlignment="1" applyProtection="1">
      <alignment horizontal="center"/>
    </xf>
    <xf numFmtId="44" fontId="0" fillId="0" borderId="1" xfId="2" applyFont="1" applyBorder="1" applyAlignment="1" applyProtection="1">
      <alignment horizontal="center"/>
    </xf>
    <xf numFmtId="0" fontId="0" fillId="2" borderId="17"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2" fillId="0" borderId="6" xfId="0" applyFont="1" applyBorder="1" applyAlignment="1">
      <alignment horizontal="left"/>
    </xf>
    <xf numFmtId="0" fontId="2" fillId="0" borderId="5"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wrapText="1"/>
    </xf>
    <xf numFmtId="0" fontId="2" fillId="0" borderId="8" xfId="0" applyFont="1" applyBorder="1" applyAlignment="1">
      <alignment horizontal="center" wrapText="1"/>
    </xf>
    <xf numFmtId="0" fontId="2" fillId="0" borderId="29" xfId="0" applyFont="1" applyBorder="1" applyAlignment="1">
      <alignment horizontal="center" wrapText="1"/>
    </xf>
    <xf numFmtId="0" fontId="2" fillId="0" borderId="9" xfId="0" applyFont="1" applyBorder="1" applyAlignment="1">
      <alignment horizontal="center"/>
    </xf>
    <xf numFmtId="0" fontId="2" fillId="0" borderId="8" xfId="0" applyFont="1" applyBorder="1" applyAlignment="1">
      <alignment horizontal="center"/>
    </xf>
    <xf numFmtId="0" fontId="2" fillId="0" borderId="29" xfId="0" applyFont="1" applyBorder="1" applyAlignment="1">
      <alignment horizontal="center"/>
    </xf>
    <xf numFmtId="0" fontId="0" fillId="0" borderId="19" xfId="0" applyBorder="1" applyAlignment="1">
      <alignment horizontal="right"/>
    </xf>
    <xf numFmtId="0" fontId="0" fillId="0" borderId="16" xfId="0" applyBorder="1" applyAlignment="1">
      <alignment horizontal="right"/>
    </xf>
    <xf numFmtId="0" fontId="0" fillId="0" borderId="18" xfId="0" applyBorder="1" applyAlignment="1">
      <alignment horizontal="right"/>
    </xf>
    <xf numFmtId="0" fontId="2" fillId="0" borderId="14" xfId="0" applyFont="1" applyBorder="1" applyAlignment="1">
      <alignment horizontal="center"/>
    </xf>
    <xf numFmtId="0" fontId="2" fillId="0" borderId="47" xfId="0" applyFont="1" applyBorder="1" applyAlignment="1">
      <alignment horizontal="center"/>
    </xf>
    <xf numFmtId="0" fontId="2" fillId="0" borderId="46" xfId="0" applyFont="1" applyBorder="1" applyAlignment="1">
      <alignment horizontal="center"/>
    </xf>
    <xf numFmtId="0" fontId="2" fillId="0" borderId="14"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6" xfId="0" applyFont="1" applyBorder="1" applyAlignment="1">
      <alignment horizontal="center" vertical="center" wrapText="1"/>
    </xf>
    <xf numFmtId="0" fontId="0" fillId="2" borderId="0" xfId="0" applyFill="1" applyAlignment="1">
      <alignment horizontal="center" wrapText="1"/>
    </xf>
    <xf numFmtId="0" fontId="0" fillId="2" borderId="23" xfId="0" applyFont="1" applyFill="1" applyBorder="1" applyProtection="1">
      <protection locked="0"/>
    </xf>
    <xf numFmtId="0" fontId="0" fillId="2" borderId="21" xfId="0" applyFont="1" applyFill="1" applyBorder="1" applyProtection="1">
      <protection locked="0"/>
    </xf>
    <xf numFmtId="8" fontId="0" fillId="2" borderId="17" xfId="0" applyNumberFormat="1" applyFont="1" applyFill="1" applyBorder="1" applyProtection="1">
      <protection locked="0"/>
    </xf>
    <xf numFmtId="0" fontId="0" fillId="2" borderId="22" xfId="0" applyFont="1" applyFill="1" applyBorder="1" applyProtection="1">
      <protection locked="0"/>
    </xf>
    <xf numFmtId="0" fontId="0" fillId="2" borderId="17" xfId="0" applyFont="1" applyFill="1" applyBorder="1" applyProtection="1">
      <protection locked="0"/>
    </xf>
    <xf numFmtId="0" fontId="0" fillId="0" borderId="0" xfId="0" applyBorder="1"/>
    <xf numFmtId="8" fontId="0" fillId="2" borderId="30" xfId="0" applyNumberFormat="1" applyFont="1" applyFill="1" applyBorder="1" applyProtection="1">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939609</xdr:colOff>
      <xdr:row>12</xdr:row>
      <xdr:rowOff>162804</xdr:rowOff>
    </xdr:from>
    <xdr:to>
      <xdr:col>7</xdr:col>
      <xdr:colOff>225687</xdr:colOff>
      <xdr:row>20</xdr:row>
      <xdr:rowOff>143754</xdr:rowOff>
    </xdr:to>
    <xdr:sp macro="" textlink="">
      <xdr:nvSpPr>
        <xdr:cNvPr id="2" name="Text Box 1">
          <a:extLst>
            <a:ext uri="{FF2B5EF4-FFF2-40B4-BE49-F238E27FC236}">
              <a16:creationId xmlns:a16="http://schemas.microsoft.com/office/drawing/2014/main" id="{8F98AD50-E52C-4A37-9FA9-715AA402D6F7}"/>
            </a:ext>
          </a:extLst>
        </xdr:cNvPr>
        <xdr:cNvSpPr txBox="1"/>
      </xdr:nvSpPr>
      <xdr:spPr>
        <a:xfrm rot="20078724">
          <a:off x="606234" y="2448804"/>
          <a:ext cx="3886653" cy="150495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07000"/>
            </a:lnSpc>
            <a:spcBef>
              <a:spcPts val="0"/>
            </a:spcBef>
            <a:spcAft>
              <a:spcPts val="0"/>
            </a:spcAft>
          </a:pPr>
          <a:r>
            <a:rPr lang="en-US" sz="5000">
              <a:ln>
                <a:noFill/>
              </a:ln>
              <a:solidFill>
                <a:schemeClr val="tx1"/>
              </a:solidFill>
              <a:effectLst/>
              <a:latin typeface="Arial" panose="020B0604020202020204" pitchFamily="34" charset="0"/>
              <a:ea typeface="Calibri" panose="020F0502020204030204" pitchFamily="34" charset="0"/>
              <a:cs typeface="Times New Roman" panose="02020603050405020304" pitchFamily="18" charset="0"/>
            </a:rPr>
            <a:t>EXAMPLE</a:t>
          </a:r>
          <a:endParaRPr lang="en-US" sz="1100">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hs.azdhs.gov/BHS/MemberMonths/Shared%20Documents/FY%2012%20T19%20Eligible%20Member%20Month%20Counts%20-%20June%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ynamicQueryQRY"/>
      <sheetName val="All TXIX With CMDP"/>
      <sheetName val="TXIX Without CMDP"/>
      <sheetName val="All TXIX CMDP"/>
      <sheetName val="TXIX as of May 2012"/>
      <sheetName val="TXXI"/>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C3DAD-09B6-46A3-AAA2-5BEF823C56CC}">
  <sheetPr>
    <tabColor theme="0"/>
  </sheetPr>
  <dimension ref="B2:M32"/>
  <sheetViews>
    <sheetView showGridLines="0" tabSelected="1" zoomScale="99" zoomScaleNormal="99" zoomScaleSheetLayoutView="140" workbookViewId="0">
      <selection activeCell="G12" sqref="G12"/>
    </sheetView>
  </sheetViews>
  <sheetFormatPr defaultColWidth="8.7109375" defaultRowHeight="15" x14ac:dyDescent="0.25"/>
  <cols>
    <col min="1" max="1" width="8.7109375" style="1"/>
    <col min="2" max="2" width="40.5703125" style="1" customWidth="1"/>
    <col min="3" max="7" width="18.140625" style="1" bestFit="1" customWidth="1"/>
    <col min="8" max="8" width="16.5703125" style="1" customWidth="1"/>
    <col min="9" max="16384" width="8.7109375" style="1"/>
  </cols>
  <sheetData>
    <row r="2" spans="2:13" x14ac:dyDescent="0.25">
      <c r="B2" s="109" t="s">
        <v>15</v>
      </c>
      <c r="C2" s="109"/>
      <c r="D2" s="3"/>
      <c r="E2" s="3"/>
      <c r="F2" s="3"/>
      <c r="G2" s="3"/>
    </row>
    <row r="3" spans="2:13" ht="15.75" thickBot="1" x14ac:dyDescent="0.3"/>
    <row r="4" spans="2:13" x14ac:dyDescent="0.25">
      <c r="B4" s="21" t="s">
        <v>14</v>
      </c>
      <c r="C4" s="20" t="s">
        <v>13</v>
      </c>
      <c r="D4" s="11"/>
      <c r="E4" s="19"/>
      <c r="F4" s="11"/>
      <c r="G4" s="11"/>
    </row>
    <row r="5" spans="2:13" x14ac:dyDescent="0.25">
      <c r="B5" s="18" t="s">
        <v>12</v>
      </c>
      <c r="C5" s="17">
        <f>'VI.A. Start-Up Plan '!B6</f>
        <v>337666.02947071998</v>
      </c>
      <c r="D5" s="4"/>
      <c r="E5" s="4"/>
      <c r="F5" s="4"/>
      <c r="G5" s="4"/>
      <c r="H5" s="4"/>
      <c r="I5" s="4"/>
      <c r="J5" s="4"/>
      <c r="K5" s="4"/>
      <c r="L5" s="4"/>
      <c r="M5" s="4"/>
    </row>
    <row r="6" spans="2:13" x14ac:dyDescent="0.25">
      <c r="B6" s="18" t="s">
        <v>11</v>
      </c>
      <c r="C6" s="17">
        <f>'VI.B. QIDS '!I32+'VI.B. QIDS '!D60+'VI.B. QIDS '!E60+'VI.B. QIDS '!F60+'VI.B. QIDS '!G60+'VI.B. QIDS '!H60</f>
        <v>781971.46029288671</v>
      </c>
      <c r="D6" s="4"/>
      <c r="E6" s="4"/>
      <c r="F6" s="4"/>
      <c r="G6" s="4"/>
      <c r="H6" s="4"/>
      <c r="I6" s="4"/>
      <c r="J6" s="4"/>
      <c r="K6" s="4"/>
      <c r="L6" s="4"/>
      <c r="M6" s="4"/>
    </row>
    <row r="7" spans="2:13" x14ac:dyDescent="0.25">
      <c r="B7" s="18" t="s">
        <v>4</v>
      </c>
      <c r="C7" s="17">
        <f>'VI.C. Enhancing QMS'!B7+'VI.C. Enhancing QMS'!B11+'VI.C. Enhancing QMS'!C15+'VI.C. Enhancing QMS'!D15+'VI.C. Enhancing QMS'!E15+'VI.C. Enhancing QMS'!F15+'VI.C. Enhancing QMS'!B21+'VI.C. Enhancing QMS'!B18</f>
        <v>964031.8033790238</v>
      </c>
      <c r="D7" s="4"/>
      <c r="E7" s="4"/>
      <c r="F7" s="4"/>
      <c r="G7" s="4"/>
      <c r="H7" s="4"/>
      <c r="I7" s="4"/>
      <c r="J7" s="4"/>
      <c r="K7" s="4"/>
      <c r="L7" s="4"/>
      <c r="M7" s="4"/>
    </row>
    <row r="8" spans="2:13" x14ac:dyDescent="0.25">
      <c r="B8" s="18" t="s">
        <v>3</v>
      </c>
      <c r="C8" s="17">
        <f>'VI.D. Build Competency'!B7+'VI.D. Build Competency'!C11+'VI.D. Build Competency'!D11+'VI.D. Build Competency'!E11+'VI.D. Build Competency'!F11</f>
        <v>1443163.4311499768</v>
      </c>
      <c r="D8" s="4"/>
      <c r="E8" s="4"/>
      <c r="F8" s="4"/>
      <c r="G8" s="4"/>
      <c r="H8" s="4"/>
      <c r="I8" s="4"/>
      <c r="J8" s="4"/>
      <c r="K8" s="4"/>
      <c r="L8" s="4"/>
      <c r="M8" s="4"/>
    </row>
    <row r="9" spans="2:13" x14ac:dyDescent="0.25">
      <c r="B9" s="18" t="s">
        <v>2</v>
      </c>
      <c r="C9" s="17">
        <f>'VI.E. Mortality Review'!B7+'VI.E. Mortality Review'!B11+'VI.E. Mortality Review'!B18+'VI.E. Mortality Review'!C18+'VI.E. Mortality Review'!D18+'VI.E. Mortality Review'!E18+'VI.E. Mortality Review'!F18+'VI.E. Mortality Review'!B22+'VI.E. Mortality Review'!B26+'VI.E. Mortality Review'!C26+'VI.E. Mortality Review'!D26+'VI.E. Mortality Review'!E26+'VI.E. Mortality Review'!F26+'VI.E. Mortality Review'!B30+'VI.E. Mortality Review'!C30+'VI.E. Mortality Review'!D30+'VI.E. Mortality Review'!E30+'VI.E. Mortality Review'!F30+'VI.E. Mortality Review'!B34+'VI.E. Mortality Review'!C34+'VI.E. Mortality Review'!D34+'VI.E. Mortality Review'!E34+'VI.E. Mortality Review'!F34+'VI.E. Mortality Review'!B38+'VI.E. Mortality Review'!C38+'VI.E. Mortality Review'!D38+'VI.E. Mortality Review'!E38+'VI.E. Mortality Review'!F38+'VI.E. Mortality Review'!B42+'VI.E. Mortality Review'!C42+'VI.E. Mortality Review'!D42+'VI.E. Mortality Review'!E42+'VI.E. Mortality Review'!F42</f>
        <v>4040361.737965663</v>
      </c>
      <c r="D9" s="4"/>
      <c r="E9" s="4"/>
      <c r="F9" s="4"/>
      <c r="G9" s="4"/>
      <c r="H9" s="4"/>
      <c r="I9" s="4"/>
      <c r="J9" s="4"/>
      <c r="K9" s="4"/>
      <c r="L9" s="4"/>
      <c r="M9" s="4"/>
    </row>
    <row r="10" spans="2:13" ht="15.75" thickBot="1" x14ac:dyDescent="0.3">
      <c r="B10" s="18" t="s">
        <v>10</v>
      </c>
      <c r="C10" s="17">
        <f>'IV.F. CIMP'!B7+'IV.F. CIMP'!B11+'IV.F. CIMP'!B15+'IV.F. CIMP'!B19+'IV.F. CIMP'!B23+'IV.F. CIMP'!B27+'IV.F. CIMP'!C33+'IV.F. CIMP'!D33+'IV.F. CIMP'!E33+'IV.F. CIMP'!F33+'IV.F. CIMP'!C41+'IV.F. CIMP'!D41+'IV.F. CIMP'!E41+'IV.F. CIMP'!F41+'IV.F. CIMP'!B30</f>
        <v>4043834.255015878</v>
      </c>
      <c r="D10" s="4"/>
      <c r="E10" s="4"/>
      <c r="F10" s="4"/>
      <c r="G10" s="4"/>
      <c r="H10" s="4"/>
      <c r="I10" s="4"/>
      <c r="J10" s="4"/>
      <c r="K10" s="4"/>
      <c r="L10" s="4"/>
      <c r="M10" s="4"/>
    </row>
    <row r="11" spans="2:13" ht="16.5" thickTop="1" thickBot="1" x14ac:dyDescent="0.3">
      <c r="B11" s="16" t="s">
        <v>0</v>
      </c>
      <c r="C11" s="15">
        <f>SUM(C5:C10)</f>
        <v>11611028.717274148</v>
      </c>
      <c r="D11" s="2"/>
      <c r="E11" s="2"/>
      <c r="F11" s="2"/>
      <c r="G11" s="2"/>
    </row>
    <row r="15" spans="2:13" x14ac:dyDescent="0.25">
      <c r="B15" s="109" t="s">
        <v>9</v>
      </c>
      <c r="C15" s="109"/>
      <c r="D15" s="109"/>
      <c r="E15" s="3"/>
      <c r="F15" s="3"/>
      <c r="G15" s="3"/>
      <c r="H15" s="3"/>
    </row>
    <row r="16" spans="2:13" ht="15.75" thickBot="1" x14ac:dyDescent="0.3"/>
    <row r="17" spans="2:8" x14ac:dyDescent="0.25">
      <c r="B17" s="14" t="s">
        <v>8</v>
      </c>
      <c r="C17" s="13" t="s">
        <v>7</v>
      </c>
      <c r="D17" s="12" t="s">
        <v>6</v>
      </c>
      <c r="E17" s="11"/>
      <c r="F17" s="11"/>
      <c r="G17" s="11"/>
      <c r="H17" s="11"/>
    </row>
    <row r="18" spans="2:8" x14ac:dyDescent="0.25">
      <c r="B18" s="10" t="s">
        <v>5</v>
      </c>
      <c r="C18" s="9">
        <f>'VI.B. QIDS '!D63+'VI.B. QIDS '!E63+'VI.B. QIDS '!F63</f>
        <v>238680</v>
      </c>
      <c r="D18" s="8">
        <f>'VI.B. QIDS '!D66+'VI.B. QIDS '!E66+'VI.B. QIDS '!F66</f>
        <v>243453.60000000003</v>
      </c>
      <c r="E18" s="4"/>
      <c r="F18" s="4"/>
      <c r="G18" s="4"/>
      <c r="H18" s="4"/>
    </row>
    <row r="19" spans="2:8" x14ac:dyDescent="0.25">
      <c r="B19" s="10" t="s">
        <v>4</v>
      </c>
      <c r="C19" s="9">
        <f>'VI.C. Enhancing QMS'!G15+'VI.C. Enhancing QMS'!H15+'VI.C. Enhancing QMS'!I15+'VI.C. Enhancing QMS'!C18</f>
        <v>339295.72547200765</v>
      </c>
      <c r="D19" s="8">
        <f>'VI.C. Enhancing QMS'!J15+'VI.C. Enhancing QMS'!K15+'VI.C. Enhancing QMS'!L15+'VI.C. Enhancing QMS'!D18</f>
        <v>260957.36016760865</v>
      </c>
      <c r="E19" s="4"/>
      <c r="F19" s="4"/>
      <c r="G19" s="4"/>
      <c r="H19" s="4"/>
    </row>
    <row r="20" spans="2:8" x14ac:dyDescent="0.25">
      <c r="B20" s="10" t="s">
        <v>3</v>
      </c>
      <c r="C20" s="9">
        <f>'VI.D. Build Competency'!G11+'VI.D. Build Competency'!H11+'VI.D. Build Competency'!I11</f>
        <v>1007310.5223145157</v>
      </c>
      <c r="D20" s="8">
        <f>'VI.D. Build Competency'!J11+'VI.D. Build Competency'!K11+'VI.D. Build Competency'!L11</f>
        <v>1027456.7327608059</v>
      </c>
      <c r="E20" s="4"/>
      <c r="F20" s="4"/>
      <c r="G20" s="4"/>
      <c r="H20" s="4"/>
    </row>
    <row r="21" spans="2:8" x14ac:dyDescent="0.25">
      <c r="B21" s="10" t="s">
        <v>2</v>
      </c>
      <c r="C21" s="9">
        <f>'VI.E. Mortality Review'!G18+'VI.E. Mortality Review'!H18+'VI.E. Mortality Review'!I18+'VI.E. Mortality Review'!G26+'VI.E. Mortality Review'!H26+'VI.E. Mortality Review'!I26+'VI.E. Mortality Review'!G30+'VI.E. Mortality Review'!H30+'VI.E. Mortality Review'!I30+'VI.E. Mortality Review'!G34+'VI.E. Mortality Review'!H34+'VI.E. Mortality Review'!I34+'VI.E. Mortality Review'!G38+'VI.E. Mortality Review'!H38+'VI.E. Mortality Review'!I38+'VI.E. Mortality Review'!G42+'VI.E. Mortality Review'!H42+'VI.E. Mortality Review'!I42</f>
        <v>2606732.3299346692</v>
      </c>
      <c r="D21" s="8">
        <f>'VI.E. Mortality Review'!J18+'VI.E. Mortality Review'!K18+'VI.E. Mortality Review'!L18+'VI.E. Mortality Review'!J26+'VI.E. Mortality Review'!K26+'VI.E. Mortality Review'!L26+'VI.E. Mortality Review'!J30+'VI.E. Mortality Review'!K30+'VI.E. Mortality Review'!L30+'VI.E. Mortality Review'!J34+'VI.E. Mortality Review'!K34+'VI.E. Mortality Review'!L34+'VI.E. Mortality Review'!J38+'VI.E. Mortality Review'!K38+'VI.E. Mortality Review'!L38+'VI.E. Mortality Review'!J42+'VI.E. Mortality Review'!K42+'VI.E. Mortality Review'!L42</f>
        <v>2658866.976533364</v>
      </c>
      <c r="E21" s="4"/>
      <c r="F21" s="4"/>
      <c r="G21" s="4"/>
      <c r="H21" s="4"/>
    </row>
    <row r="22" spans="2:8" x14ac:dyDescent="0.25">
      <c r="B22" s="10" t="s">
        <v>1</v>
      </c>
      <c r="C22" s="9">
        <f>'IV.F. CIMP'!G33+'IV.F. CIMP'!H33+'IV.F. CIMP'!I33+'IV.F. CIMP'!G41+'IV.F. CIMP'!H41+'IV.F. CIMP'!I41</f>
        <v>2837099.9506482719</v>
      </c>
      <c r="D22" s="8">
        <f>'IV.F. CIMP'!J33+'IV.F. CIMP'!K33+'IV.F. CIMP'!L33+'IV.F. CIMP'!J41+'IV.F. CIMP'!K41+'IV.F. CIMP'!L41</f>
        <v>2893841.9496612372</v>
      </c>
      <c r="E22" s="4"/>
      <c r="F22" s="4"/>
      <c r="G22" s="4"/>
      <c r="H22" s="4"/>
    </row>
    <row r="23" spans="2:8" ht="15.75" thickBot="1" x14ac:dyDescent="0.3">
      <c r="B23" s="7" t="s">
        <v>0</v>
      </c>
      <c r="C23" s="6">
        <f>SUM(C18:C22)</f>
        <v>7029118.528369464</v>
      </c>
      <c r="D23" s="5">
        <f>SUM(D18:D22)</f>
        <v>7084576.6191230156</v>
      </c>
      <c r="E23" s="2"/>
      <c r="F23" s="2"/>
      <c r="G23" s="2"/>
      <c r="H23" s="2"/>
    </row>
    <row r="24" spans="2:8" x14ac:dyDescent="0.25">
      <c r="B24" s="3"/>
      <c r="C24" s="3"/>
      <c r="D24" s="3"/>
      <c r="E24" s="3"/>
      <c r="F24" s="3"/>
      <c r="G24" s="3"/>
      <c r="H24" s="3"/>
    </row>
    <row r="25" spans="2:8" x14ac:dyDescent="0.25">
      <c r="C25" s="4"/>
      <c r="D25" s="4"/>
      <c r="E25" s="4"/>
      <c r="F25" s="4"/>
      <c r="G25" s="4"/>
      <c r="H25" s="4"/>
    </row>
    <row r="26" spans="2:8" x14ac:dyDescent="0.25">
      <c r="C26" s="4"/>
      <c r="D26" s="4"/>
      <c r="E26" s="4"/>
      <c r="F26" s="4"/>
      <c r="G26" s="4"/>
      <c r="H26" s="4"/>
    </row>
    <row r="27" spans="2:8" x14ac:dyDescent="0.25">
      <c r="C27" s="4"/>
      <c r="D27" s="4"/>
      <c r="E27" s="4"/>
      <c r="F27" s="4"/>
      <c r="G27" s="4"/>
      <c r="H27" s="4"/>
    </row>
    <row r="28" spans="2:8" x14ac:dyDescent="0.25">
      <c r="C28" s="4"/>
      <c r="D28" s="4"/>
      <c r="E28" s="4"/>
      <c r="F28" s="4"/>
      <c r="G28" s="4"/>
      <c r="H28" s="4"/>
    </row>
    <row r="29" spans="2:8" x14ac:dyDescent="0.25">
      <c r="C29" s="4"/>
      <c r="D29" s="4"/>
      <c r="E29" s="4"/>
      <c r="F29" s="4"/>
      <c r="G29" s="4"/>
      <c r="H29" s="4"/>
    </row>
    <row r="30" spans="2:8" x14ac:dyDescent="0.25">
      <c r="B30" s="3"/>
      <c r="C30" s="2"/>
      <c r="D30" s="2"/>
      <c r="E30" s="2"/>
      <c r="F30" s="2"/>
      <c r="G30" s="2"/>
      <c r="H30" s="2"/>
    </row>
    <row r="31" spans="2:8" x14ac:dyDescent="0.25">
      <c r="B31" s="3"/>
      <c r="C31" s="3"/>
      <c r="D31" s="3"/>
      <c r="E31" s="3"/>
      <c r="F31" s="3"/>
      <c r="G31" s="3"/>
      <c r="H31" s="3"/>
    </row>
    <row r="32" spans="2:8" x14ac:dyDescent="0.25">
      <c r="B32" s="3"/>
      <c r="C32" s="2"/>
      <c r="D32" s="2"/>
      <c r="E32" s="2"/>
      <c r="F32" s="2"/>
      <c r="G32" s="2"/>
      <c r="H32" s="2"/>
    </row>
  </sheetData>
  <sheetProtection algorithmName="SHA-512" hashValue="8j0u2sPKjACScDvHcOUfSr63XeDMqCUljIWPMlpjxhBINxDEUtgjz+ti9sZ0/AIqPe27EQH5BKoqjsXZLweCqA==" saltValue="p5i4KdT9E9NnI6LSNcE/Hg==" spinCount="100000" sheet="1" selectLockedCells="1" selectUnlockedCells="1"/>
  <mergeCells count="2">
    <mergeCell ref="B2:C2"/>
    <mergeCell ref="B15:D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E7D03-21EE-4C90-B198-4B38F1B14655}">
  <sheetPr>
    <tabColor theme="9"/>
  </sheetPr>
  <dimension ref="A1:L6"/>
  <sheetViews>
    <sheetView showGridLines="0" zoomScaleNormal="100" zoomScaleSheetLayoutView="210" workbookViewId="0">
      <selection activeCell="B6" sqref="B6"/>
    </sheetView>
  </sheetViews>
  <sheetFormatPr defaultColWidth="8.7109375" defaultRowHeight="15" x14ac:dyDescent="0.25"/>
  <cols>
    <col min="1" max="1" width="31.7109375" customWidth="1"/>
    <col min="2" max="6" width="18" bestFit="1" customWidth="1"/>
    <col min="7" max="12" width="16.140625" bestFit="1" customWidth="1"/>
  </cols>
  <sheetData>
    <row r="1" spans="1:12" x14ac:dyDescent="0.25">
      <c r="A1" s="28" t="s">
        <v>18</v>
      </c>
    </row>
    <row r="2" spans="1:12" x14ac:dyDescent="0.25">
      <c r="A2" s="110" t="s">
        <v>17</v>
      </c>
      <c r="B2" s="110"/>
      <c r="C2" s="110"/>
    </row>
    <row r="4" spans="1:12" ht="15.75" thickBot="1" x14ac:dyDescent="0.3"/>
    <row r="5" spans="1:12" ht="29.45" customHeight="1" thickBot="1" x14ac:dyDescent="0.3">
      <c r="A5" s="27" t="s">
        <v>14</v>
      </c>
      <c r="B5" s="26" t="s">
        <v>13</v>
      </c>
      <c r="C5" s="25"/>
      <c r="D5" s="25"/>
      <c r="E5" s="25"/>
      <c r="F5" s="25"/>
      <c r="G5" s="25"/>
      <c r="H5" s="25"/>
      <c r="I5" s="25"/>
      <c r="J5" s="25"/>
      <c r="K5" s="25"/>
      <c r="L5" s="25"/>
    </row>
    <row r="6" spans="1:12" ht="15.75" thickBot="1" x14ac:dyDescent="0.3">
      <c r="A6" s="24" t="s">
        <v>16</v>
      </c>
      <c r="B6" s="23">
        <v>337666.02947071998</v>
      </c>
      <c r="C6" s="22"/>
      <c r="D6" s="22"/>
      <c r="E6" s="22"/>
      <c r="F6" s="22"/>
      <c r="G6" s="22"/>
      <c r="H6" s="22"/>
      <c r="I6" s="22"/>
      <c r="J6" s="22"/>
      <c r="K6" s="22"/>
      <c r="L6" s="22"/>
    </row>
  </sheetData>
  <sheetProtection algorithmName="SHA-512" hashValue="r3Kllq7hl+yD1Px8zsySn9MsQFAOU35mSeLUjVpPKa0Inu4lFudRVhDokUbDTbgjS91pno+5ynorRMrmXh7YXw==" saltValue="yW8xzS0kgO7ptpVy46uHJQ==" spinCount="100000" sheet="1" selectLockedCells="1"/>
  <mergeCells count="1">
    <mergeCell ref="A2: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544F8-D0D8-4E3B-AC97-6584C919B86D}">
  <sheetPr>
    <tabColor theme="4"/>
  </sheetPr>
  <dimension ref="A1:M93"/>
  <sheetViews>
    <sheetView showGridLines="0" zoomScale="70" zoomScaleNormal="70" workbookViewId="0">
      <selection activeCell="U25" sqref="U25"/>
    </sheetView>
  </sheetViews>
  <sheetFormatPr defaultColWidth="9.140625" defaultRowHeight="15" x14ac:dyDescent="0.25"/>
  <cols>
    <col min="1" max="1" width="20.140625" customWidth="1"/>
    <col min="4" max="4" width="14.7109375" customWidth="1"/>
    <col min="5" max="5" width="14.42578125" customWidth="1"/>
    <col min="6" max="6" width="16.140625" customWidth="1"/>
    <col min="7" max="7" width="16.85546875" customWidth="1"/>
    <col min="8" max="9" width="16.5703125" customWidth="1"/>
    <col min="11" max="11" width="10.85546875" customWidth="1"/>
  </cols>
  <sheetData>
    <row r="1" spans="1:13" x14ac:dyDescent="0.25">
      <c r="A1" s="28" t="s">
        <v>81</v>
      </c>
      <c r="B1" s="28"/>
    </row>
    <row r="2" spans="1:13" ht="15" customHeight="1" x14ac:dyDescent="0.25">
      <c r="A2" s="110" t="s">
        <v>17</v>
      </c>
      <c r="B2" s="110"/>
      <c r="C2" s="110"/>
      <c r="D2" s="110"/>
      <c r="E2" s="110"/>
      <c r="F2" s="110"/>
    </row>
    <row r="3" spans="1:13" x14ac:dyDescent="0.25">
      <c r="A3" s="134" t="s">
        <v>80</v>
      </c>
      <c r="B3" s="134"/>
      <c r="C3" s="134"/>
      <c r="D3" s="134"/>
      <c r="E3" s="134"/>
      <c r="F3" s="134"/>
      <c r="G3" s="134"/>
      <c r="H3" s="134"/>
      <c r="I3" s="134"/>
      <c r="J3" s="134"/>
      <c r="K3" s="134"/>
    </row>
    <row r="5" spans="1:13" ht="15.75" thickBot="1" x14ac:dyDescent="0.3"/>
    <row r="6" spans="1:13" x14ac:dyDescent="0.25">
      <c r="A6" s="140" t="s">
        <v>79</v>
      </c>
      <c r="B6" s="141"/>
      <c r="C6" s="141"/>
      <c r="D6" s="141"/>
      <c r="E6" s="141"/>
      <c r="F6" s="141"/>
      <c r="G6" s="141"/>
      <c r="H6" s="141"/>
      <c r="I6" s="141"/>
      <c r="J6" s="141"/>
      <c r="K6" s="141"/>
      <c r="L6" s="141"/>
      <c r="M6" s="142"/>
    </row>
    <row r="7" spans="1:13" ht="15" customHeight="1" x14ac:dyDescent="0.25">
      <c r="A7" s="111" t="s">
        <v>78</v>
      </c>
      <c r="B7" s="112"/>
      <c r="C7" s="112"/>
      <c r="D7" s="112"/>
      <c r="E7" s="112"/>
      <c r="F7" s="112"/>
      <c r="G7" s="112"/>
      <c r="H7" s="112"/>
      <c r="I7" s="112"/>
      <c r="J7" s="112"/>
      <c r="K7" s="112"/>
      <c r="L7" s="112"/>
      <c r="M7" s="113"/>
    </row>
    <row r="8" spans="1:13" x14ac:dyDescent="0.25">
      <c r="A8" s="111"/>
      <c r="B8" s="112"/>
      <c r="C8" s="112"/>
      <c r="D8" s="112"/>
      <c r="E8" s="112"/>
      <c r="F8" s="112"/>
      <c r="G8" s="112"/>
      <c r="H8" s="112"/>
      <c r="I8" s="112"/>
      <c r="J8" s="112"/>
      <c r="K8" s="112"/>
      <c r="L8" s="112"/>
      <c r="M8" s="113"/>
    </row>
    <row r="9" spans="1:13" x14ac:dyDescent="0.25">
      <c r="A9" s="111"/>
      <c r="B9" s="112"/>
      <c r="C9" s="112"/>
      <c r="D9" s="112"/>
      <c r="E9" s="112"/>
      <c r="F9" s="112"/>
      <c r="G9" s="112"/>
      <c r="H9" s="112"/>
      <c r="I9" s="112"/>
      <c r="J9" s="112"/>
      <c r="K9" s="112"/>
      <c r="L9" s="112"/>
      <c r="M9" s="113"/>
    </row>
    <row r="10" spans="1:13" ht="15" customHeight="1" x14ac:dyDescent="0.25">
      <c r="A10" s="152" t="s">
        <v>76</v>
      </c>
      <c r="B10" s="153"/>
      <c r="C10" s="153"/>
      <c r="D10" s="153"/>
      <c r="E10" s="153"/>
      <c r="F10" s="154"/>
      <c r="G10" s="165" t="s">
        <v>75</v>
      </c>
      <c r="H10" s="166"/>
      <c r="I10" s="60" t="s">
        <v>13</v>
      </c>
      <c r="J10" s="150"/>
      <c r="K10" s="150"/>
      <c r="L10" s="150"/>
      <c r="M10" s="151"/>
    </row>
    <row r="11" spans="1:13" ht="15" customHeight="1" x14ac:dyDescent="0.25">
      <c r="A11" s="135" t="s">
        <v>74</v>
      </c>
      <c r="B11" s="136"/>
      <c r="C11" s="136"/>
      <c r="D11" s="136"/>
      <c r="E11" s="136"/>
      <c r="F11" s="137"/>
      <c r="G11" s="138">
        <v>0.02</v>
      </c>
      <c r="H11" s="139"/>
      <c r="I11" s="59">
        <v>20000</v>
      </c>
      <c r="J11" s="155" t="s">
        <v>73</v>
      </c>
      <c r="K11" s="155"/>
      <c r="L11" s="155"/>
      <c r="M11" s="156"/>
    </row>
    <row r="12" spans="1:13" x14ac:dyDescent="0.25">
      <c r="A12" s="135" t="s">
        <v>72</v>
      </c>
      <c r="B12" s="136"/>
      <c r="C12" s="136"/>
      <c r="D12" s="136"/>
      <c r="E12" s="136"/>
      <c r="F12" s="137"/>
      <c r="G12" s="138">
        <v>0.03</v>
      </c>
      <c r="H12" s="139"/>
      <c r="I12" s="59">
        <v>30000</v>
      </c>
      <c r="J12" s="155"/>
      <c r="K12" s="155"/>
      <c r="L12" s="155"/>
      <c r="M12" s="156"/>
    </row>
    <row r="13" spans="1:13" x14ac:dyDescent="0.25">
      <c r="A13" s="135" t="s">
        <v>71</v>
      </c>
      <c r="B13" s="136"/>
      <c r="C13" s="136"/>
      <c r="D13" s="136"/>
      <c r="E13" s="136"/>
      <c r="F13" s="137"/>
      <c r="G13" s="138">
        <v>0.1</v>
      </c>
      <c r="H13" s="139"/>
      <c r="I13" s="59">
        <v>100000</v>
      </c>
      <c r="J13" s="155"/>
      <c r="K13" s="155"/>
      <c r="L13" s="155"/>
      <c r="M13" s="156"/>
    </row>
    <row r="14" spans="1:13" x14ac:dyDescent="0.25">
      <c r="A14" s="135" t="s">
        <v>70</v>
      </c>
      <c r="B14" s="136"/>
      <c r="C14" s="136"/>
      <c r="D14" s="136"/>
      <c r="E14" s="136"/>
      <c r="F14" s="137"/>
      <c r="G14" s="138">
        <v>0.11</v>
      </c>
      <c r="H14" s="139"/>
      <c r="I14" s="59">
        <v>110000</v>
      </c>
      <c r="J14" s="155"/>
      <c r="K14" s="155"/>
      <c r="L14" s="155"/>
      <c r="M14" s="156"/>
    </row>
    <row r="15" spans="1:13" x14ac:dyDescent="0.25">
      <c r="A15" s="135" t="s">
        <v>69</v>
      </c>
      <c r="B15" s="136"/>
      <c r="C15" s="136"/>
      <c r="D15" s="136"/>
      <c r="E15" s="136"/>
      <c r="F15" s="137"/>
      <c r="G15" s="138">
        <v>0.05</v>
      </c>
      <c r="H15" s="139"/>
      <c r="I15" s="59">
        <v>50000</v>
      </c>
      <c r="J15" s="155"/>
      <c r="K15" s="155"/>
      <c r="L15" s="155"/>
      <c r="M15" s="156"/>
    </row>
    <row r="16" spans="1:13" x14ac:dyDescent="0.25">
      <c r="A16" s="135" t="s">
        <v>68</v>
      </c>
      <c r="B16" s="136"/>
      <c r="C16" s="136"/>
      <c r="D16" s="136"/>
      <c r="E16" s="136"/>
      <c r="F16" s="137"/>
      <c r="G16" s="138">
        <v>0.02</v>
      </c>
      <c r="H16" s="139"/>
      <c r="I16" s="59">
        <v>20000</v>
      </c>
      <c r="J16" s="155"/>
      <c r="K16" s="155"/>
      <c r="L16" s="155"/>
      <c r="M16" s="156"/>
    </row>
    <row r="17" spans="1:13" x14ac:dyDescent="0.25">
      <c r="A17" s="135" t="s">
        <v>67</v>
      </c>
      <c r="B17" s="136"/>
      <c r="C17" s="136"/>
      <c r="D17" s="136"/>
      <c r="E17" s="136"/>
      <c r="F17" s="137"/>
      <c r="G17" s="138">
        <v>0.02</v>
      </c>
      <c r="H17" s="139"/>
      <c r="I17" s="59">
        <v>20000</v>
      </c>
      <c r="J17" s="155"/>
      <c r="K17" s="155"/>
      <c r="L17" s="155"/>
      <c r="M17" s="156"/>
    </row>
    <row r="18" spans="1:13" x14ac:dyDescent="0.25">
      <c r="A18" s="167" t="s">
        <v>66</v>
      </c>
      <c r="B18" s="168"/>
      <c r="C18" s="168"/>
      <c r="D18" s="168"/>
      <c r="E18" s="168"/>
      <c r="F18" s="169"/>
      <c r="G18" s="138">
        <f>SUM(G11:H17)</f>
        <v>0.35000000000000003</v>
      </c>
      <c r="H18" s="139"/>
      <c r="I18" s="157"/>
      <c r="J18" s="158"/>
      <c r="K18" s="158"/>
      <c r="L18" s="158"/>
      <c r="M18" s="159"/>
    </row>
    <row r="19" spans="1:13" x14ac:dyDescent="0.25">
      <c r="A19" s="135" t="s">
        <v>65</v>
      </c>
      <c r="B19" s="136"/>
      <c r="C19" s="136"/>
      <c r="D19" s="136"/>
      <c r="E19" s="136"/>
      <c r="F19" s="137"/>
      <c r="G19" s="138">
        <v>0.65</v>
      </c>
      <c r="H19" s="139"/>
      <c r="I19" s="59">
        <v>650000</v>
      </c>
      <c r="J19" s="143"/>
      <c r="K19" s="143"/>
      <c r="L19" s="143"/>
      <c r="M19" s="144"/>
    </row>
    <row r="20" spans="1:13" x14ac:dyDescent="0.25">
      <c r="A20" s="167" t="s">
        <v>64</v>
      </c>
      <c r="B20" s="168"/>
      <c r="C20" s="168"/>
      <c r="D20" s="168"/>
      <c r="E20" s="168"/>
      <c r="F20" s="169"/>
      <c r="G20" s="138">
        <f>SUM(G18:H19)</f>
        <v>1</v>
      </c>
      <c r="H20" s="139"/>
      <c r="I20" s="59">
        <f>I19+I17+I16+I15+I14+I13+I12+I11</f>
        <v>1000000</v>
      </c>
      <c r="J20" s="143"/>
      <c r="K20" s="143"/>
      <c r="L20" s="143"/>
      <c r="M20" s="144"/>
    </row>
    <row r="21" spans="1:13" ht="45.75" customHeight="1" x14ac:dyDescent="0.25">
      <c r="A21" s="111" t="s">
        <v>77</v>
      </c>
      <c r="B21" s="112"/>
      <c r="C21" s="112"/>
      <c r="D21" s="112"/>
      <c r="E21" s="112"/>
      <c r="F21" s="112"/>
      <c r="G21" s="112"/>
      <c r="H21" s="112"/>
      <c r="I21" s="112"/>
      <c r="J21" s="112"/>
      <c r="K21" s="112"/>
      <c r="L21" s="112"/>
      <c r="M21" s="113"/>
    </row>
    <row r="22" spans="1:13" ht="15" customHeight="1" x14ac:dyDescent="0.25">
      <c r="A22" s="125" t="s">
        <v>76</v>
      </c>
      <c r="B22" s="130"/>
      <c r="C22" s="130"/>
      <c r="D22" s="130"/>
      <c r="E22" s="130"/>
      <c r="F22" s="131"/>
      <c r="G22" s="176" t="s">
        <v>75</v>
      </c>
      <c r="H22" s="177"/>
      <c r="I22" s="58" t="s">
        <v>13</v>
      </c>
      <c r="J22" s="172"/>
      <c r="K22" s="172"/>
      <c r="L22" s="172"/>
      <c r="M22" s="173"/>
    </row>
    <row r="23" spans="1:13" ht="15" customHeight="1" x14ac:dyDescent="0.25">
      <c r="A23" s="160" t="s">
        <v>74</v>
      </c>
      <c r="B23" s="126"/>
      <c r="C23" s="126"/>
      <c r="D23" s="126"/>
      <c r="E23" s="126"/>
      <c r="F23" s="161"/>
      <c r="G23" s="148">
        <f>IFERROR( (I23/I32), " ")</f>
        <v>0</v>
      </c>
      <c r="H23" s="149"/>
      <c r="I23" s="57">
        <v>0</v>
      </c>
      <c r="J23" s="170" t="s">
        <v>73</v>
      </c>
      <c r="K23" s="170"/>
      <c r="L23" s="170"/>
      <c r="M23" s="171"/>
    </row>
    <row r="24" spans="1:13" x14ac:dyDescent="0.25">
      <c r="A24" s="160" t="s">
        <v>72</v>
      </c>
      <c r="B24" s="126"/>
      <c r="C24" s="126"/>
      <c r="D24" s="126"/>
      <c r="E24" s="126"/>
      <c r="F24" s="161"/>
      <c r="G24" s="148">
        <f>IFERROR( (I24/I32), " ")</f>
        <v>0</v>
      </c>
      <c r="H24" s="149"/>
      <c r="I24" s="57">
        <v>0</v>
      </c>
      <c r="J24" s="170"/>
      <c r="K24" s="170"/>
      <c r="L24" s="170"/>
      <c r="M24" s="171"/>
    </row>
    <row r="25" spans="1:13" x14ac:dyDescent="0.25">
      <c r="A25" s="160" t="s">
        <v>71</v>
      </c>
      <c r="B25" s="126"/>
      <c r="C25" s="126"/>
      <c r="D25" s="126"/>
      <c r="E25" s="126"/>
      <c r="F25" s="161"/>
      <c r="G25" s="148">
        <f>IFERROR( (I25/I32), " ")</f>
        <v>1.0115649698197072E-2</v>
      </c>
      <c r="H25" s="149"/>
      <c r="I25" s="57">
        <v>4754.0666604729759</v>
      </c>
      <c r="J25" s="170"/>
      <c r="K25" s="170"/>
      <c r="L25" s="170"/>
      <c r="M25" s="171"/>
    </row>
    <row r="26" spans="1:13" x14ac:dyDescent="0.25">
      <c r="A26" s="160" t="s">
        <v>70</v>
      </c>
      <c r="B26" s="126"/>
      <c r="C26" s="126"/>
      <c r="D26" s="126"/>
      <c r="E26" s="126"/>
      <c r="F26" s="161"/>
      <c r="G26" s="148">
        <f>IFERROR( (I26/I32), " ")</f>
        <v>0</v>
      </c>
      <c r="H26" s="149"/>
      <c r="I26" s="57">
        <v>0</v>
      </c>
      <c r="J26" s="170"/>
      <c r="K26" s="170"/>
      <c r="L26" s="170"/>
      <c r="M26" s="171"/>
    </row>
    <row r="27" spans="1:13" x14ac:dyDescent="0.25">
      <c r="A27" s="160" t="s">
        <v>69</v>
      </c>
      <c r="B27" s="126"/>
      <c r="C27" s="126"/>
      <c r="D27" s="126"/>
      <c r="E27" s="126"/>
      <c r="F27" s="161"/>
      <c r="G27" s="148">
        <f>IFERROR( (I27/I32), " ")</f>
        <v>0</v>
      </c>
      <c r="H27" s="149"/>
      <c r="I27" s="57">
        <v>0</v>
      </c>
      <c r="J27" s="170"/>
      <c r="K27" s="170"/>
      <c r="L27" s="170"/>
      <c r="M27" s="171"/>
    </row>
    <row r="28" spans="1:13" x14ac:dyDescent="0.25">
      <c r="A28" s="160" t="s">
        <v>68</v>
      </c>
      <c r="B28" s="126"/>
      <c r="C28" s="126"/>
      <c r="D28" s="126"/>
      <c r="E28" s="126"/>
      <c r="F28" s="161"/>
      <c r="G28" s="148">
        <f>IFERROR( (I28/I32), " ")</f>
        <v>0.25071545680304824</v>
      </c>
      <c r="H28" s="149"/>
      <c r="I28" s="57">
        <v>117829.10935172673</v>
      </c>
      <c r="J28" s="170"/>
      <c r="K28" s="170"/>
      <c r="L28" s="170"/>
      <c r="M28" s="171"/>
    </row>
    <row r="29" spans="1:13" x14ac:dyDescent="0.25">
      <c r="A29" s="160" t="s">
        <v>67</v>
      </c>
      <c r="B29" s="126"/>
      <c r="C29" s="126"/>
      <c r="D29" s="126"/>
      <c r="E29" s="126"/>
      <c r="F29" s="161"/>
      <c r="G29" s="148">
        <f>IFERROR( (I29/I32), " ")</f>
        <v>8.8070689336034957E-2</v>
      </c>
      <c r="H29" s="149"/>
      <c r="I29" s="57">
        <v>41390.710476257511</v>
      </c>
      <c r="J29" s="170"/>
      <c r="K29" s="170"/>
      <c r="L29" s="170"/>
      <c r="M29" s="171"/>
    </row>
    <row r="30" spans="1:13" x14ac:dyDescent="0.25">
      <c r="A30" s="162" t="s">
        <v>66</v>
      </c>
      <c r="B30" s="163"/>
      <c r="C30" s="163"/>
      <c r="D30" s="163"/>
      <c r="E30" s="163"/>
      <c r="F30" s="164"/>
      <c r="G30" s="148">
        <f>SUM(G23:H29)</f>
        <v>0.34890179583728026</v>
      </c>
      <c r="H30" s="149"/>
      <c r="I30" s="145"/>
      <c r="J30" s="146"/>
      <c r="K30" s="146"/>
      <c r="L30" s="146"/>
      <c r="M30" s="147"/>
    </row>
    <row r="31" spans="1:13" x14ac:dyDescent="0.25">
      <c r="A31" s="160" t="s">
        <v>65</v>
      </c>
      <c r="B31" s="126"/>
      <c r="C31" s="126"/>
      <c r="D31" s="126"/>
      <c r="E31" s="126"/>
      <c r="F31" s="161"/>
      <c r="G31" s="148">
        <f>IFERROR( (I31/I32), " ")</f>
        <v>0.65109820416271968</v>
      </c>
      <c r="H31" s="149"/>
      <c r="I31" s="57">
        <v>305997.57380442944</v>
      </c>
      <c r="J31" s="174"/>
      <c r="K31" s="174"/>
      <c r="L31" s="174"/>
      <c r="M31" s="175"/>
    </row>
    <row r="32" spans="1:13" ht="15.75" thickBot="1" x14ac:dyDescent="0.3">
      <c r="A32" s="211" t="s">
        <v>64</v>
      </c>
      <c r="B32" s="212"/>
      <c r="C32" s="212"/>
      <c r="D32" s="212"/>
      <c r="E32" s="212"/>
      <c r="F32" s="213"/>
      <c r="G32" s="189">
        <f>SUM(G30:H31)</f>
        <v>1</v>
      </c>
      <c r="H32" s="190"/>
      <c r="I32" s="56">
        <f>SUM(I23:J31)</f>
        <v>469971.46029288665</v>
      </c>
      <c r="J32" s="196"/>
      <c r="K32" s="196"/>
      <c r="L32" s="196"/>
      <c r="M32" s="197"/>
    </row>
    <row r="33" spans="1:13" ht="15.75" thickBot="1" x14ac:dyDescent="0.3">
      <c r="A33" s="39"/>
      <c r="B33" s="39"/>
      <c r="C33" s="39"/>
      <c r="D33" s="39"/>
      <c r="E33" s="39"/>
      <c r="F33" s="39"/>
      <c r="G33" s="39"/>
      <c r="H33" s="39"/>
      <c r="I33" s="39"/>
      <c r="J33" s="39"/>
      <c r="K33" s="39"/>
      <c r="L33" s="39"/>
      <c r="M33" s="39"/>
    </row>
    <row r="34" spans="1:13" x14ac:dyDescent="0.25">
      <c r="A34" s="193" t="s">
        <v>63</v>
      </c>
      <c r="B34" s="194"/>
      <c r="C34" s="194"/>
      <c r="D34" s="194"/>
      <c r="E34" s="194"/>
      <c r="F34" s="194"/>
      <c r="G34" s="194"/>
      <c r="H34" s="194"/>
      <c r="I34" s="194"/>
      <c r="J34" s="194"/>
      <c r="K34" s="194"/>
      <c r="L34" s="194"/>
      <c r="M34" s="195"/>
    </row>
    <row r="35" spans="1:13" ht="31.5" customHeight="1" x14ac:dyDescent="0.25">
      <c r="A35" s="111" t="s">
        <v>62</v>
      </c>
      <c r="B35" s="112"/>
      <c r="C35" s="112"/>
      <c r="D35" s="112"/>
      <c r="E35" s="112"/>
      <c r="F35" s="112"/>
      <c r="G35" s="112"/>
      <c r="H35" s="112"/>
      <c r="I35" s="112"/>
      <c r="J35" s="112"/>
      <c r="K35" s="112"/>
      <c r="L35" s="112"/>
      <c r="M35" s="113"/>
    </row>
    <row r="36" spans="1:13" x14ac:dyDescent="0.25">
      <c r="A36" s="202" t="s">
        <v>61</v>
      </c>
      <c r="B36" s="127"/>
      <c r="C36" s="127"/>
      <c r="D36" s="127"/>
      <c r="E36" s="127"/>
      <c r="F36" s="127"/>
      <c r="G36" s="127"/>
      <c r="H36" s="127"/>
      <c r="I36" s="127"/>
      <c r="J36" s="127"/>
      <c r="K36" s="127"/>
      <c r="L36" s="203" t="s">
        <v>60</v>
      </c>
      <c r="M36" s="204"/>
    </row>
    <row r="37" spans="1:13" ht="121.5" customHeight="1" x14ac:dyDescent="0.25">
      <c r="A37" s="191" t="s">
        <v>59</v>
      </c>
      <c r="B37" s="192"/>
      <c r="C37" s="192"/>
      <c r="D37" s="192"/>
      <c r="E37" s="192"/>
      <c r="F37" s="192"/>
      <c r="G37" s="192"/>
      <c r="H37" s="192"/>
      <c r="I37" s="192"/>
      <c r="J37" s="192"/>
      <c r="K37" s="192"/>
      <c r="L37" s="198" t="s">
        <v>88</v>
      </c>
      <c r="M37" s="199"/>
    </row>
    <row r="38" spans="1:13" ht="36.75" customHeight="1" x14ac:dyDescent="0.25">
      <c r="A38" s="200" t="s">
        <v>58</v>
      </c>
      <c r="B38" s="201"/>
      <c r="C38" s="201"/>
      <c r="D38" s="201"/>
      <c r="E38" s="201"/>
      <c r="F38" s="201"/>
      <c r="G38" s="201"/>
      <c r="H38" s="201"/>
      <c r="I38" s="201"/>
      <c r="J38" s="201"/>
      <c r="K38" s="201"/>
      <c r="L38" s="198" t="s">
        <v>88</v>
      </c>
      <c r="M38" s="199"/>
    </row>
    <row r="39" spans="1:13" ht="46.5" customHeight="1" x14ac:dyDescent="0.25">
      <c r="A39" s="200" t="s">
        <v>57</v>
      </c>
      <c r="B39" s="201"/>
      <c r="C39" s="201"/>
      <c r="D39" s="201"/>
      <c r="E39" s="201"/>
      <c r="F39" s="201"/>
      <c r="G39" s="201"/>
      <c r="H39" s="201"/>
      <c r="I39" s="201"/>
      <c r="J39" s="201"/>
      <c r="K39" s="201"/>
      <c r="L39" s="198" t="s">
        <v>87</v>
      </c>
      <c r="M39" s="199"/>
    </row>
    <row r="40" spans="1:13" ht="92.25" customHeight="1" x14ac:dyDescent="0.25">
      <c r="A40" s="178" t="s">
        <v>56</v>
      </c>
      <c r="B40" s="179"/>
      <c r="C40" s="179"/>
      <c r="D40" s="179"/>
      <c r="E40" s="179"/>
      <c r="F40" s="179"/>
      <c r="G40" s="179"/>
      <c r="H40" s="179"/>
      <c r="I40" s="179"/>
      <c r="J40" s="179"/>
      <c r="K40" s="179"/>
      <c r="L40" s="198" t="s">
        <v>85</v>
      </c>
      <c r="M40" s="199"/>
    </row>
    <row r="41" spans="1:13" ht="60" customHeight="1" x14ac:dyDescent="0.25">
      <c r="A41" s="111" t="s">
        <v>55</v>
      </c>
      <c r="B41" s="112"/>
      <c r="C41" s="112"/>
      <c r="D41" s="112"/>
      <c r="E41" s="112"/>
      <c r="F41" s="112"/>
      <c r="G41" s="112"/>
      <c r="H41" s="112"/>
      <c r="I41" s="112"/>
      <c r="J41" s="112"/>
      <c r="K41" s="112"/>
      <c r="L41" s="198" t="s">
        <v>86</v>
      </c>
      <c r="M41" s="199"/>
    </row>
    <row r="42" spans="1:13" ht="74.25" customHeight="1" x14ac:dyDescent="0.25">
      <c r="A42" s="111" t="s">
        <v>54</v>
      </c>
      <c r="B42" s="112"/>
      <c r="C42" s="112"/>
      <c r="D42" s="112"/>
      <c r="E42" s="112"/>
      <c r="F42" s="112"/>
      <c r="G42" s="112"/>
      <c r="H42" s="112"/>
      <c r="I42" s="112"/>
      <c r="J42" s="112"/>
      <c r="K42" s="112"/>
      <c r="L42" s="198" t="s">
        <v>85</v>
      </c>
      <c r="M42" s="199"/>
    </row>
    <row r="43" spans="1:13" ht="77.25" customHeight="1" x14ac:dyDescent="0.25">
      <c r="A43" s="111" t="s">
        <v>53</v>
      </c>
      <c r="B43" s="112"/>
      <c r="C43" s="112"/>
      <c r="D43" s="112"/>
      <c r="E43" s="112"/>
      <c r="F43" s="112"/>
      <c r="G43" s="112"/>
      <c r="H43" s="112"/>
      <c r="I43" s="112"/>
      <c r="J43" s="112"/>
      <c r="K43" s="112"/>
      <c r="L43" s="198" t="s">
        <v>84</v>
      </c>
      <c r="M43" s="199"/>
    </row>
    <row r="44" spans="1:13" ht="105.75" customHeight="1" thickBot="1" x14ac:dyDescent="0.3">
      <c r="A44" s="183" t="s">
        <v>52</v>
      </c>
      <c r="B44" s="184"/>
      <c r="C44" s="184"/>
      <c r="D44" s="184"/>
      <c r="E44" s="184"/>
      <c r="F44" s="184"/>
      <c r="G44" s="184"/>
      <c r="H44" s="184"/>
      <c r="I44" s="184"/>
      <c r="J44" s="184"/>
      <c r="K44" s="184"/>
      <c r="L44" s="198" t="s">
        <v>83</v>
      </c>
      <c r="M44" s="199"/>
    </row>
    <row r="45" spans="1:13" ht="15.75" thickBot="1" x14ac:dyDescent="0.3">
      <c r="A45" s="52"/>
      <c r="B45" s="52"/>
      <c r="C45" s="52"/>
      <c r="D45" s="52"/>
      <c r="E45" s="52"/>
      <c r="F45" s="52"/>
      <c r="G45" s="52"/>
      <c r="H45" s="52"/>
      <c r="I45" s="52"/>
      <c r="J45" s="52"/>
      <c r="K45" s="52"/>
      <c r="L45" s="51"/>
      <c r="M45" s="51"/>
    </row>
    <row r="46" spans="1:13" x14ac:dyDescent="0.25">
      <c r="A46" s="205" t="s">
        <v>51</v>
      </c>
      <c r="B46" s="206"/>
      <c r="C46" s="206"/>
      <c r="D46" s="206"/>
      <c r="E46" s="206"/>
      <c r="F46" s="206"/>
      <c r="G46" s="206"/>
      <c r="H46" s="207"/>
      <c r="I46" s="52"/>
      <c r="J46" s="52"/>
      <c r="K46" s="52"/>
      <c r="L46" s="51"/>
      <c r="M46" s="51"/>
    </row>
    <row r="47" spans="1:13" ht="30" customHeight="1" x14ac:dyDescent="0.25">
      <c r="A47" s="111" t="s">
        <v>50</v>
      </c>
      <c r="B47" s="112"/>
      <c r="C47" s="112"/>
      <c r="D47" s="112"/>
      <c r="E47" s="112"/>
      <c r="F47" s="112"/>
      <c r="G47" s="112"/>
      <c r="H47" s="113"/>
      <c r="I47" s="52"/>
      <c r="J47" s="52"/>
      <c r="K47" s="52"/>
      <c r="L47" s="51"/>
      <c r="M47" s="51"/>
    </row>
    <row r="48" spans="1:13" ht="30" x14ac:dyDescent="0.25">
      <c r="A48" s="116" t="s">
        <v>14</v>
      </c>
      <c r="B48" s="117"/>
      <c r="C48" s="117"/>
      <c r="D48" s="55" t="s">
        <v>46</v>
      </c>
      <c r="E48" s="55" t="s">
        <v>45</v>
      </c>
      <c r="F48" s="55" t="s">
        <v>44</v>
      </c>
      <c r="G48" s="55" t="s">
        <v>43</v>
      </c>
      <c r="H48" s="54" t="s">
        <v>42</v>
      </c>
      <c r="I48" s="52"/>
      <c r="J48" s="52"/>
      <c r="K48" s="52"/>
      <c r="L48" s="51"/>
      <c r="M48" s="51"/>
    </row>
    <row r="49" spans="1:13" ht="15.75" thickBot="1" x14ac:dyDescent="0.3">
      <c r="A49" s="114" t="s">
        <v>49</v>
      </c>
      <c r="B49" s="115"/>
      <c r="C49" s="115"/>
      <c r="D49" s="42"/>
      <c r="E49" s="42"/>
      <c r="F49" s="42"/>
      <c r="G49" s="42"/>
      <c r="H49" s="53"/>
      <c r="I49" s="52"/>
      <c r="J49" s="52"/>
      <c r="K49" s="52"/>
      <c r="L49" s="51"/>
      <c r="M49" s="51"/>
    </row>
    <row r="50" spans="1:13" ht="15.75" thickBot="1" x14ac:dyDescent="0.3">
      <c r="I50" s="52"/>
      <c r="J50" s="52"/>
      <c r="K50" s="52"/>
      <c r="L50" s="51"/>
      <c r="M50" s="51"/>
    </row>
    <row r="51" spans="1:13" ht="30" x14ac:dyDescent="0.25">
      <c r="A51" s="118" t="s">
        <v>14</v>
      </c>
      <c r="B51" s="119"/>
      <c r="C51" s="120"/>
      <c r="D51" s="47" t="s">
        <v>41</v>
      </c>
      <c r="E51" s="47" t="s">
        <v>40</v>
      </c>
      <c r="F51" s="45" t="s">
        <v>39</v>
      </c>
      <c r="I51" s="52"/>
      <c r="J51" s="52"/>
      <c r="K51" s="52"/>
      <c r="L51" s="51"/>
      <c r="M51" s="51"/>
    </row>
    <row r="52" spans="1:13" ht="15.75" thickBot="1" x14ac:dyDescent="0.3">
      <c r="A52" s="114" t="s">
        <v>49</v>
      </c>
      <c r="B52" s="115"/>
      <c r="C52" s="115"/>
      <c r="D52" s="43"/>
      <c r="E52" s="43"/>
      <c r="F52" s="53"/>
      <c r="I52" s="52"/>
      <c r="J52" s="52"/>
      <c r="K52" s="52"/>
      <c r="L52" s="51"/>
      <c r="M52" s="51"/>
    </row>
    <row r="53" spans="1:13" ht="15.75" thickBot="1" x14ac:dyDescent="0.3">
      <c r="A53" s="39"/>
      <c r="B53" s="39"/>
      <c r="C53" s="39"/>
      <c r="D53" s="39"/>
      <c r="E53" s="39"/>
      <c r="F53" s="39"/>
      <c r="I53" s="52"/>
      <c r="J53" s="52"/>
      <c r="K53" s="52"/>
      <c r="L53" s="51"/>
      <c r="M53" s="51"/>
    </row>
    <row r="54" spans="1:13" ht="30" x14ac:dyDescent="0.25">
      <c r="A54" s="118" t="s">
        <v>14</v>
      </c>
      <c r="B54" s="119"/>
      <c r="C54" s="120"/>
      <c r="D54" s="47" t="s">
        <v>38</v>
      </c>
      <c r="E54" s="47" t="s">
        <v>37</v>
      </c>
      <c r="F54" s="45" t="s">
        <v>36</v>
      </c>
      <c r="I54" s="52"/>
      <c r="J54" s="52"/>
      <c r="K54" s="52"/>
      <c r="L54" s="51"/>
      <c r="M54" s="51"/>
    </row>
    <row r="55" spans="1:13" ht="15.75" thickBot="1" x14ac:dyDescent="0.3">
      <c r="A55" s="114" t="s">
        <v>49</v>
      </c>
      <c r="B55" s="115"/>
      <c r="C55" s="115"/>
      <c r="D55" s="43"/>
      <c r="E55" s="43"/>
      <c r="F55" s="53"/>
      <c r="I55" s="52"/>
      <c r="J55" s="52"/>
      <c r="K55" s="52"/>
      <c r="L55" s="51"/>
      <c r="M55" s="51"/>
    </row>
    <row r="56" spans="1:13" ht="15.75" thickBot="1" x14ac:dyDescent="0.3">
      <c r="I56" s="52"/>
      <c r="J56" s="52"/>
      <c r="K56" s="52"/>
      <c r="L56" s="51"/>
      <c r="M56" s="51"/>
    </row>
    <row r="57" spans="1:13" x14ac:dyDescent="0.25">
      <c r="A57" s="208" t="s">
        <v>48</v>
      </c>
      <c r="B57" s="209"/>
      <c r="C57" s="209"/>
      <c r="D57" s="209"/>
      <c r="E57" s="209"/>
      <c r="F57" s="209"/>
      <c r="G57" s="209"/>
      <c r="H57" s="209"/>
      <c r="I57" s="210"/>
      <c r="J57" s="28"/>
      <c r="K57" s="28"/>
      <c r="L57" s="28"/>
      <c r="M57" s="28"/>
    </row>
    <row r="58" spans="1:13" ht="50.25" customHeight="1" x14ac:dyDescent="0.25">
      <c r="A58" s="111" t="s">
        <v>47</v>
      </c>
      <c r="B58" s="112"/>
      <c r="C58" s="112"/>
      <c r="D58" s="112"/>
      <c r="E58" s="112"/>
      <c r="F58" s="112"/>
      <c r="G58" s="112"/>
      <c r="H58" s="112"/>
      <c r="I58" s="113"/>
      <c r="J58" s="44"/>
      <c r="K58" s="44"/>
      <c r="L58" s="44"/>
      <c r="M58" s="44"/>
    </row>
    <row r="59" spans="1:13" ht="31.5" customHeight="1" x14ac:dyDescent="0.25">
      <c r="A59" s="180" t="s">
        <v>14</v>
      </c>
      <c r="B59" s="181"/>
      <c r="C59" s="182"/>
      <c r="D59" s="50" t="s">
        <v>46</v>
      </c>
      <c r="E59" s="50" t="s">
        <v>45</v>
      </c>
      <c r="F59" s="50" t="s">
        <v>44</v>
      </c>
      <c r="G59" s="50" t="s">
        <v>43</v>
      </c>
      <c r="H59" s="49" t="s">
        <v>42</v>
      </c>
      <c r="I59" s="48" t="s">
        <v>35</v>
      </c>
      <c r="J59" s="44"/>
      <c r="K59" s="44"/>
      <c r="L59" s="44"/>
      <c r="M59" s="44"/>
    </row>
    <row r="60" spans="1:13" ht="15.75" thickBot="1" x14ac:dyDescent="0.3">
      <c r="A60" s="114" t="s">
        <v>34</v>
      </c>
      <c r="B60" s="115"/>
      <c r="C60" s="115"/>
      <c r="D60" s="42">
        <v>0</v>
      </c>
      <c r="E60" s="42">
        <v>78000</v>
      </c>
      <c r="F60" s="42">
        <v>78000</v>
      </c>
      <c r="G60" s="42">
        <v>78000</v>
      </c>
      <c r="H60" s="42">
        <v>78000</v>
      </c>
      <c r="I60" s="41">
        <v>78000</v>
      </c>
      <c r="J60" s="40"/>
      <c r="K60" s="40"/>
      <c r="L60" s="40"/>
      <c r="M60" s="40"/>
    </row>
    <row r="61" spans="1:13" ht="15.75" thickBot="1" x14ac:dyDescent="0.3">
      <c r="A61" s="39"/>
      <c r="B61" s="39"/>
      <c r="C61" s="39"/>
      <c r="D61" s="39"/>
      <c r="E61" s="39"/>
      <c r="F61" s="39"/>
      <c r="G61" s="39"/>
      <c r="H61" s="39"/>
      <c r="I61" s="39"/>
      <c r="J61" s="39"/>
      <c r="K61" s="39"/>
      <c r="L61" s="39"/>
      <c r="M61" s="39"/>
    </row>
    <row r="62" spans="1:13" ht="34.5" customHeight="1" x14ac:dyDescent="0.25">
      <c r="A62" s="118" t="s">
        <v>14</v>
      </c>
      <c r="B62" s="119"/>
      <c r="C62" s="120"/>
      <c r="D62" s="47" t="s">
        <v>41</v>
      </c>
      <c r="E62" s="47" t="s">
        <v>40</v>
      </c>
      <c r="F62" s="46" t="s">
        <v>39</v>
      </c>
      <c r="G62" s="45" t="s">
        <v>35</v>
      </c>
      <c r="H62" s="44"/>
      <c r="I62" s="44"/>
      <c r="J62" s="39"/>
      <c r="K62" s="39"/>
      <c r="L62" s="39"/>
      <c r="M62" s="39"/>
    </row>
    <row r="63" spans="1:13" ht="15.75" thickBot="1" x14ac:dyDescent="0.3">
      <c r="A63" s="121" t="s">
        <v>34</v>
      </c>
      <c r="B63" s="122"/>
      <c r="C63" s="123"/>
      <c r="D63" s="43">
        <v>79560</v>
      </c>
      <c r="E63" s="43">
        <v>79560</v>
      </c>
      <c r="F63" s="42">
        <v>79560</v>
      </c>
      <c r="G63" s="41">
        <v>79560</v>
      </c>
      <c r="H63" s="40"/>
      <c r="I63" s="40"/>
      <c r="J63" s="39"/>
      <c r="K63" s="39"/>
      <c r="L63" s="39"/>
      <c r="M63" s="39"/>
    </row>
    <row r="64" spans="1:13" ht="15.75" thickBot="1" x14ac:dyDescent="0.3">
      <c r="A64" s="39"/>
      <c r="B64" s="39"/>
      <c r="C64" s="39"/>
      <c r="D64" s="39"/>
      <c r="E64" s="39"/>
      <c r="F64" s="39"/>
      <c r="G64" s="39"/>
      <c r="H64" s="39"/>
      <c r="I64" s="39"/>
      <c r="J64" s="39"/>
      <c r="K64" s="39"/>
      <c r="L64" s="39"/>
      <c r="M64" s="39"/>
    </row>
    <row r="65" spans="1:13" ht="30" customHeight="1" x14ac:dyDescent="0.25">
      <c r="A65" s="118" t="s">
        <v>14</v>
      </c>
      <c r="B65" s="119"/>
      <c r="C65" s="120"/>
      <c r="D65" s="47" t="s">
        <v>38</v>
      </c>
      <c r="E65" s="47" t="s">
        <v>37</v>
      </c>
      <c r="F65" s="46" t="s">
        <v>36</v>
      </c>
      <c r="G65" s="45" t="s">
        <v>35</v>
      </c>
      <c r="H65" s="44"/>
      <c r="I65" s="44"/>
      <c r="J65" s="39"/>
      <c r="K65" s="39"/>
      <c r="L65" s="39"/>
      <c r="M65" s="39"/>
    </row>
    <row r="66" spans="1:13" ht="15.75" thickBot="1" x14ac:dyDescent="0.3">
      <c r="A66" s="121" t="s">
        <v>34</v>
      </c>
      <c r="B66" s="122"/>
      <c r="C66" s="123"/>
      <c r="D66" s="43">
        <v>81151.200000000012</v>
      </c>
      <c r="E66" s="43">
        <v>81151.200000000012</v>
      </c>
      <c r="F66" s="42">
        <v>81151.200000000012</v>
      </c>
      <c r="G66" s="41">
        <v>81151.200000000012</v>
      </c>
      <c r="H66" s="40"/>
      <c r="I66" s="40"/>
      <c r="J66" s="39"/>
      <c r="K66" s="39"/>
      <c r="L66" s="39"/>
      <c r="M66" s="39"/>
    </row>
    <row r="67" spans="1:13" ht="15.75" thickBot="1" x14ac:dyDescent="0.3">
      <c r="A67" s="39"/>
      <c r="B67" s="39"/>
      <c r="C67" s="39"/>
      <c r="D67" s="39"/>
      <c r="E67" s="39"/>
      <c r="F67" s="39"/>
      <c r="G67" s="39"/>
      <c r="H67" s="39"/>
      <c r="I67" s="39"/>
      <c r="J67" s="39"/>
      <c r="K67" s="39"/>
      <c r="L67" s="39"/>
      <c r="M67" s="39"/>
    </row>
    <row r="68" spans="1:13" x14ac:dyDescent="0.25">
      <c r="A68" s="186" t="s">
        <v>33</v>
      </c>
      <c r="B68" s="187"/>
      <c r="C68" s="187"/>
      <c r="D68" s="187"/>
      <c r="E68" s="187"/>
      <c r="F68" s="187"/>
      <c r="G68" s="187"/>
      <c r="H68" s="187"/>
      <c r="I68" s="187"/>
      <c r="J68" s="187"/>
      <c r="K68" s="187"/>
      <c r="L68" s="187"/>
      <c r="M68" s="188"/>
    </row>
    <row r="69" spans="1:13" ht="60.75" customHeight="1" thickBot="1" x14ac:dyDescent="0.3">
      <c r="A69" s="183" t="s">
        <v>32</v>
      </c>
      <c r="B69" s="184"/>
      <c r="C69" s="184"/>
      <c r="D69" s="184"/>
      <c r="E69" s="184"/>
      <c r="F69" s="184"/>
      <c r="G69" s="184"/>
      <c r="H69" s="184"/>
      <c r="I69" s="184"/>
      <c r="J69" s="184"/>
      <c r="K69" s="184"/>
      <c r="L69" s="184"/>
      <c r="M69" s="185"/>
    </row>
    <row r="70" spans="1:13" ht="15.75" thickBot="1" x14ac:dyDescent="0.3">
      <c r="A70" s="39"/>
      <c r="B70" s="39"/>
      <c r="C70" s="39"/>
      <c r="D70" s="39"/>
      <c r="E70" s="39"/>
      <c r="F70" s="39"/>
      <c r="G70" s="39"/>
      <c r="H70" s="39"/>
      <c r="I70" s="39"/>
      <c r="J70" s="39"/>
      <c r="K70" s="39"/>
      <c r="L70" s="39"/>
      <c r="M70" s="39"/>
    </row>
    <row r="71" spans="1:13" x14ac:dyDescent="0.25">
      <c r="A71" s="118" t="s">
        <v>31</v>
      </c>
      <c r="B71" s="119"/>
      <c r="C71" s="119"/>
      <c r="D71" s="119"/>
      <c r="E71" s="119"/>
      <c r="F71" s="119"/>
      <c r="G71" s="119"/>
      <c r="H71" s="119"/>
      <c r="I71" s="119"/>
      <c r="J71" s="124"/>
      <c r="K71" s="38"/>
      <c r="L71" s="38"/>
      <c r="M71" s="38"/>
    </row>
    <row r="72" spans="1:13" x14ac:dyDescent="0.25">
      <c r="A72" s="125" t="s">
        <v>30</v>
      </c>
      <c r="B72" s="126"/>
      <c r="C72" s="126"/>
      <c r="D72" s="126"/>
      <c r="E72" s="126"/>
      <c r="F72" s="126"/>
      <c r="G72" s="127" t="s">
        <v>20</v>
      </c>
      <c r="H72" s="128"/>
      <c r="I72" s="128"/>
      <c r="J72" s="128"/>
      <c r="K72" s="39"/>
      <c r="L72" s="39"/>
      <c r="M72" s="39"/>
    </row>
    <row r="73" spans="1:13" x14ac:dyDescent="0.25">
      <c r="A73" s="221" t="s">
        <v>201</v>
      </c>
      <c r="B73" s="222"/>
      <c r="C73" s="222"/>
      <c r="D73" s="222"/>
      <c r="E73" s="222"/>
      <c r="F73" s="222"/>
      <c r="G73" s="223">
        <v>138.88888888888889</v>
      </c>
      <c r="H73" s="222"/>
      <c r="I73" s="222"/>
      <c r="J73" s="224"/>
      <c r="K73" s="37"/>
      <c r="L73" s="39"/>
      <c r="M73" s="39"/>
    </row>
    <row r="74" spans="1:13" x14ac:dyDescent="0.25">
      <c r="A74" s="221" t="s">
        <v>202</v>
      </c>
      <c r="B74" s="222"/>
      <c r="C74" s="222"/>
      <c r="D74" s="222"/>
      <c r="E74" s="222"/>
      <c r="F74" s="222"/>
      <c r="G74" s="223">
        <v>138.88888888888889</v>
      </c>
      <c r="H74" s="222"/>
      <c r="I74" s="222"/>
      <c r="J74" s="224"/>
      <c r="K74" s="39"/>
      <c r="L74" s="39"/>
      <c r="M74" s="39"/>
    </row>
    <row r="75" spans="1:13" x14ac:dyDescent="0.25">
      <c r="A75" s="221" t="s">
        <v>203</v>
      </c>
      <c r="B75" s="222"/>
      <c r="C75" s="222"/>
      <c r="D75" s="222"/>
      <c r="E75" s="222"/>
      <c r="F75" s="222"/>
      <c r="G75" s="223">
        <v>116.66666666666666</v>
      </c>
      <c r="H75" s="222"/>
      <c r="I75" s="222"/>
      <c r="J75" s="224"/>
      <c r="K75" s="39"/>
      <c r="L75" s="39"/>
      <c r="M75" s="39"/>
    </row>
    <row r="76" spans="1:13" x14ac:dyDescent="0.25">
      <c r="A76" s="221"/>
      <c r="B76" s="222"/>
      <c r="C76" s="222"/>
      <c r="D76" s="222"/>
      <c r="E76" s="222"/>
      <c r="F76" s="222"/>
      <c r="G76" s="225" t="s">
        <v>29</v>
      </c>
      <c r="H76" s="222"/>
      <c r="I76" s="222"/>
      <c r="J76" s="224"/>
      <c r="K76" s="39"/>
      <c r="L76" s="39"/>
      <c r="M76" s="39"/>
    </row>
    <row r="77" spans="1:13" x14ac:dyDescent="0.25">
      <c r="A77" s="221"/>
      <c r="B77" s="222"/>
      <c r="C77" s="222"/>
      <c r="D77" s="222"/>
      <c r="E77" s="222"/>
      <c r="F77" s="222"/>
      <c r="G77" s="225" t="s">
        <v>29</v>
      </c>
      <c r="H77" s="222"/>
      <c r="I77" s="222"/>
      <c r="J77" s="224"/>
      <c r="K77" s="39"/>
      <c r="L77" s="39"/>
      <c r="M77" s="39"/>
    </row>
    <row r="78" spans="1:13" x14ac:dyDescent="0.25">
      <c r="A78" s="221"/>
      <c r="B78" s="222"/>
      <c r="C78" s="222"/>
      <c r="D78" s="222"/>
      <c r="E78" s="222"/>
      <c r="F78" s="222"/>
      <c r="G78" s="225" t="s">
        <v>29</v>
      </c>
      <c r="H78" s="222"/>
      <c r="I78" s="222"/>
      <c r="J78" s="224"/>
      <c r="K78" s="39"/>
      <c r="L78" s="39"/>
      <c r="M78" s="39"/>
    </row>
    <row r="79" spans="1:13" x14ac:dyDescent="0.25">
      <c r="A79" s="221"/>
      <c r="B79" s="222"/>
      <c r="C79" s="222"/>
      <c r="D79" s="222"/>
      <c r="E79" s="222"/>
      <c r="F79" s="222"/>
      <c r="G79" s="225" t="s">
        <v>29</v>
      </c>
      <c r="H79" s="222"/>
      <c r="I79" s="222"/>
      <c r="J79" s="224"/>
      <c r="K79" s="39"/>
      <c r="L79" s="39"/>
      <c r="M79" s="39"/>
    </row>
    <row r="80" spans="1:13" x14ac:dyDescent="0.25">
      <c r="A80" s="221"/>
      <c r="B80" s="222"/>
      <c r="C80" s="222"/>
      <c r="D80" s="222"/>
      <c r="E80" s="222"/>
      <c r="F80" s="222"/>
      <c r="G80" s="225" t="s">
        <v>29</v>
      </c>
      <c r="H80" s="222"/>
      <c r="I80" s="222"/>
      <c r="J80" s="224"/>
      <c r="K80" s="39"/>
      <c r="L80" s="39"/>
      <c r="M80" s="39"/>
    </row>
    <row r="81" spans="1:13" x14ac:dyDescent="0.25">
      <c r="A81" s="221"/>
      <c r="B81" s="222"/>
      <c r="C81" s="222"/>
      <c r="D81" s="222"/>
      <c r="E81" s="222"/>
      <c r="F81" s="222"/>
      <c r="G81" s="225" t="s">
        <v>29</v>
      </c>
      <c r="H81" s="222"/>
      <c r="I81" s="222"/>
      <c r="J81" s="224"/>
      <c r="K81" s="39"/>
      <c r="L81" s="39"/>
      <c r="M81" s="39"/>
    </row>
    <row r="82" spans="1:13" x14ac:dyDescent="0.25">
      <c r="A82" s="221"/>
      <c r="B82" s="222"/>
      <c r="C82" s="222"/>
      <c r="D82" s="222"/>
      <c r="E82" s="222"/>
      <c r="F82" s="222"/>
      <c r="G82" s="225" t="s">
        <v>29</v>
      </c>
      <c r="H82" s="222"/>
      <c r="I82" s="222"/>
      <c r="J82" s="224"/>
      <c r="K82" s="39"/>
      <c r="L82" s="39"/>
      <c r="M82" s="39"/>
    </row>
    <row r="83" spans="1:13" ht="15.75" thickBot="1" x14ac:dyDescent="0.3">
      <c r="A83" s="38"/>
      <c r="B83" s="38"/>
      <c r="C83" s="38"/>
      <c r="D83" s="38"/>
      <c r="E83" s="38"/>
      <c r="F83" s="38"/>
      <c r="G83" s="38"/>
      <c r="H83" s="38"/>
      <c r="I83" s="38"/>
      <c r="J83" s="38"/>
      <c r="K83" s="38"/>
      <c r="L83" s="38"/>
      <c r="M83" s="38"/>
    </row>
    <row r="84" spans="1:13" x14ac:dyDescent="0.25">
      <c r="A84" s="118" t="s">
        <v>28</v>
      </c>
      <c r="B84" s="119"/>
      <c r="C84" s="119"/>
      <c r="D84" s="119"/>
      <c r="E84" s="119"/>
      <c r="F84" s="119"/>
      <c r="G84" s="119"/>
      <c r="H84" s="119"/>
      <c r="I84" s="119"/>
      <c r="J84" s="124"/>
    </row>
    <row r="85" spans="1:13" x14ac:dyDescent="0.25">
      <c r="A85" s="125" t="s">
        <v>21</v>
      </c>
      <c r="B85" s="126"/>
      <c r="C85" s="126"/>
      <c r="D85" s="126"/>
      <c r="E85" s="126"/>
      <c r="F85" s="126"/>
      <c r="G85" s="127" t="s">
        <v>27</v>
      </c>
      <c r="H85" s="128"/>
      <c r="I85" s="128"/>
      <c r="J85" s="129"/>
    </row>
    <row r="86" spans="1:13" x14ac:dyDescent="0.25">
      <c r="A86" s="32" t="s">
        <v>26</v>
      </c>
      <c r="B86" s="35"/>
      <c r="C86" s="35"/>
      <c r="D86" s="35"/>
      <c r="E86" s="35"/>
      <c r="F86" s="35"/>
      <c r="G86" s="223">
        <v>38888.888888888891</v>
      </c>
      <c r="H86" s="34"/>
      <c r="I86" s="34"/>
      <c r="J86" s="33"/>
      <c r="K86" s="37"/>
    </row>
    <row r="87" spans="1:13" x14ac:dyDescent="0.25">
      <c r="A87" s="36" t="s">
        <v>25</v>
      </c>
      <c r="B87" s="35"/>
      <c r="C87" s="35"/>
      <c r="D87" s="35"/>
      <c r="E87" s="35"/>
      <c r="F87" s="35"/>
      <c r="G87" s="223">
        <v>111111.11111111111</v>
      </c>
      <c r="H87" s="34"/>
      <c r="I87" s="34"/>
      <c r="J87" s="33"/>
    </row>
    <row r="88" spans="1:13" x14ac:dyDescent="0.25">
      <c r="A88" s="36" t="s">
        <v>24</v>
      </c>
      <c r="B88" s="35"/>
      <c r="C88" s="35"/>
      <c r="D88" s="35"/>
      <c r="E88" s="35"/>
      <c r="F88" s="35"/>
      <c r="G88" s="223">
        <v>38888.888888888891</v>
      </c>
      <c r="H88" s="34"/>
      <c r="I88" s="34"/>
      <c r="J88" s="33"/>
    </row>
    <row r="89" spans="1:13" x14ac:dyDescent="0.25">
      <c r="A89" s="36" t="s">
        <v>23</v>
      </c>
      <c r="B89" s="35"/>
      <c r="C89" s="35"/>
      <c r="D89" s="35"/>
      <c r="E89" s="35"/>
      <c r="F89" s="35"/>
      <c r="G89" s="223">
        <v>44444.444444444445</v>
      </c>
      <c r="H89" s="34"/>
      <c r="I89" s="34"/>
      <c r="J89" s="33"/>
    </row>
    <row r="90" spans="1:13" x14ac:dyDescent="0.25">
      <c r="A90" s="36" t="s">
        <v>22</v>
      </c>
      <c r="B90" s="35"/>
      <c r="C90" s="35"/>
      <c r="D90" s="35"/>
      <c r="E90" s="35"/>
      <c r="F90" s="35"/>
      <c r="G90" s="223">
        <v>44444.444444444445</v>
      </c>
      <c r="H90" s="34"/>
      <c r="I90" s="34"/>
      <c r="J90" s="33"/>
    </row>
    <row r="91" spans="1:13" x14ac:dyDescent="0.25">
      <c r="A91" s="32"/>
      <c r="B91" s="226"/>
      <c r="C91" s="226"/>
      <c r="D91" s="226"/>
      <c r="E91" s="226"/>
      <c r="F91" s="226"/>
      <c r="G91" s="226"/>
      <c r="H91" s="226"/>
      <c r="I91" s="226"/>
      <c r="J91" s="31"/>
    </row>
    <row r="92" spans="1:13" x14ac:dyDescent="0.25">
      <c r="A92" s="125" t="s">
        <v>21</v>
      </c>
      <c r="B92" s="130"/>
      <c r="C92" s="130"/>
      <c r="D92" s="130"/>
      <c r="E92" s="130"/>
      <c r="F92" s="131"/>
      <c r="G92" s="132" t="s">
        <v>20</v>
      </c>
      <c r="H92" s="130"/>
      <c r="I92" s="130"/>
      <c r="J92" s="133"/>
    </row>
    <row r="93" spans="1:13" ht="15.75" thickBot="1" x14ac:dyDescent="0.3">
      <c r="A93" s="121" t="s">
        <v>19</v>
      </c>
      <c r="B93" s="122"/>
      <c r="C93" s="122"/>
      <c r="D93" s="122"/>
      <c r="E93" s="122"/>
      <c r="F93" s="123"/>
      <c r="G93" s="227" t="s">
        <v>82</v>
      </c>
      <c r="H93" s="30"/>
      <c r="I93" s="30"/>
      <c r="J93" s="29"/>
    </row>
  </sheetData>
  <sheetProtection insertRows="0" selectLockedCells="1"/>
  <mergeCells count="106">
    <mergeCell ref="G31:H31"/>
    <mergeCell ref="A32:F32"/>
    <mergeCell ref="A31:F31"/>
    <mergeCell ref="A38:K38"/>
    <mergeCell ref="L44:M44"/>
    <mergeCell ref="L38:M38"/>
    <mergeCell ref="L39:M39"/>
    <mergeCell ref="L40:M40"/>
    <mergeCell ref="L41:M41"/>
    <mergeCell ref="L42:M42"/>
    <mergeCell ref="L43:M43"/>
    <mergeCell ref="G72:J72"/>
    <mergeCell ref="A72:F72"/>
    <mergeCell ref="A47:H47"/>
    <mergeCell ref="A46:H46"/>
    <mergeCell ref="A41:K41"/>
    <mergeCell ref="A44:K44"/>
    <mergeCell ref="A42:K42"/>
    <mergeCell ref="A43:K43"/>
    <mergeCell ref="A57:I57"/>
    <mergeCell ref="G30:H30"/>
    <mergeCell ref="J20:M20"/>
    <mergeCell ref="G29:H29"/>
    <mergeCell ref="J31:M31"/>
    <mergeCell ref="G22:H22"/>
    <mergeCell ref="A40:K40"/>
    <mergeCell ref="A71:J71"/>
    <mergeCell ref="A66:C66"/>
    <mergeCell ref="A65:C65"/>
    <mergeCell ref="A59:C59"/>
    <mergeCell ref="A60:C60"/>
    <mergeCell ref="A62:C62"/>
    <mergeCell ref="A69:M69"/>
    <mergeCell ref="A68:M68"/>
    <mergeCell ref="A63:C63"/>
    <mergeCell ref="G32:H32"/>
    <mergeCell ref="A37:K37"/>
    <mergeCell ref="A34:M34"/>
    <mergeCell ref="J32:M32"/>
    <mergeCell ref="L37:M37"/>
    <mergeCell ref="A39:K39"/>
    <mergeCell ref="A35:M35"/>
    <mergeCell ref="A36:K36"/>
    <mergeCell ref="L36:M36"/>
    <mergeCell ref="A18:F18"/>
    <mergeCell ref="G15:H15"/>
    <mergeCell ref="G18:H18"/>
    <mergeCell ref="A20:F20"/>
    <mergeCell ref="G20:H20"/>
    <mergeCell ref="A25:F25"/>
    <mergeCell ref="J23:M29"/>
    <mergeCell ref="G23:H23"/>
    <mergeCell ref="G24:H24"/>
    <mergeCell ref="G25:H25"/>
    <mergeCell ref="A23:F23"/>
    <mergeCell ref="A24:F24"/>
    <mergeCell ref="A26:F26"/>
    <mergeCell ref="G28:H28"/>
    <mergeCell ref="J22:M22"/>
    <mergeCell ref="A19:F19"/>
    <mergeCell ref="J19:M19"/>
    <mergeCell ref="I30:M30"/>
    <mergeCell ref="G26:H26"/>
    <mergeCell ref="G27:H27"/>
    <mergeCell ref="A21:M21"/>
    <mergeCell ref="A22:F22"/>
    <mergeCell ref="J10:M10"/>
    <mergeCell ref="G14:H14"/>
    <mergeCell ref="A10:F10"/>
    <mergeCell ref="J11:M17"/>
    <mergeCell ref="I18:M18"/>
    <mergeCell ref="A16:F16"/>
    <mergeCell ref="G16:H16"/>
    <mergeCell ref="A17:F17"/>
    <mergeCell ref="G17:H17"/>
    <mergeCell ref="A15:F15"/>
    <mergeCell ref="A27:F27"/>
    <mergeCell ref="A30:F30"/>
    <mergeCell ref="A28:F28"/>
    <mergeCell ref="A29:F29"/>
    <mergeCell ref="G10:H10"/>
    <mergeCell ref="G19:H19"/>
    <mergeCell ref="A14:F14"/>
    <mergeCell ref="A2:F2"/>
    <mergeCell ref="A3:K3"/>
    <mergeCell ref="A11:F11"/>
    <mergeCell ref="G11:H11"/>
    <mergeCell ref="A12:F12"/>
    <mergeCell ref="G12:H12"/>
    <mergeCell ref="A6:M6"/>
    <mergeCell ref="A7:M9"/>
    <mergeCell ref="A13:F13"/>
    <mergeCell ref="G13:H13"/>
    <mergeCell ref="A58:I58"/>
    <mergeCell ref="A49:C49"/>
    <mergeCell ref="A48:C48"/>
    <mergeCell ref="A51:C51"/>
    <mergeCell ref="A52:C52"/>
    <mergeCell ref="A54:C54"/>
    <mergeCell ref="A55:C55"/>
    <mergeCell ref="A93:F93"/>
    <mergeCell ref="A84:J84"/>
    <mergeCell ref="A85:F85"/>
    <mergeCell ref="G85:J85"/>
    <mergeCell ref="A92:F92"/>
    <mergeCell ref="G92:J92"/>
  </mergeCells>
  <pageMargins left="0.25" right="0.25" top="0.75" bottom="0.75" header="0.3" footer="0.3"/>
  <pageSetup scale="77" orientation="landscape" r:id="rId1"/>
  <rowBreaks count="3" manualBreakCount="3">
    <brk id="33" max="12" man="1"/>
    <brk id="44" max="12" man="1"/>
    <brk id="67" max="16383" man="1"/>
  </rowBreaks>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6311-1C82-41AC-ABB2-DA0F9C92C9F8}">
  <sheetPr>
    <tabColor theme="7"/>
  </sheetPr>
  <dimension ref="A1:L21"/>
  <sheetViews>
    <sheetView showGridLines="0" zoomScale="70" zoomScaleNormal="70" workbookViewId="0">
      <selection activeCell="L15" sqref="L15"/>
    </sheetView>
  </sheetViews>
  <sheetFormatPr defaultColWidth="8.7109375" defaultRowHeight="15" x14ac:dyDescent="0.25"/>
  <cols>
    <col min="1" max="1" width="48" customWidth="1"/>
    <col min="2" max="6" width="18" bestFit="1" customWidth="1"/>
    <col min="7" max="12" width="16.5703125" customWidth="1"/>
  </cols>
  <sheetData>
    <row r="1" spans="1:12" x14ac:dyDescent="0.25">
      <c r="A1" s="28" t="s">
        <v>105</v>
      </c>
    </row>
    <row r="2" spans="1:12" ht="15" customHeight="1" x14ac:dyDescent="0.25">
      <c r="A2" s="110" t="s">
        <v>17</v>
      </c>
      <c r="B2" s="110"/>
      <c r="C2" s="110"/>
      <c r="D2" s="44"/>
      <c r="E2" s="44"/>
    </row>
    <row r="3" spans="1:12" x14ac:dyDescent="0.25">
      <c r="A3" s="134" t="s">
        <v>80</v>
      </c>
      <c r="B3" s="134"/>
      <c r="C3" s="134"/>
      <c r="D3" s="134"/>
      <c r="E3" s="134"/>
      <c r="F3" s="134"/>
      <c r="G3" s="134"/>
      <c r="H3" s="134"/>
      <c r="I3" s="134"/>
      <c r="J3" s="134"/>
      <c r="K3" s="134"/>
    </row>
    <row r="4" spans="1:12" x14ac:dyDescent="0.25">
      <c r="A4" s="64"/>
      <c r="B4" s="64"/>
      <c r="C4" s="64"/>
      <c r="D4" s="64"/>
      <c r="E4" s="64"/>
      <c r="F4" s="64"/>
      <c r="G4" s="64"/>
      <c r="H4" s="64"/>
      <c r="I4" s="64"/>
      <c r="J4" s="64"/>
      <c r="K4" s="64"/>
    </row>
    <row r="5" spans="1:12" ht="15.75" thickBot="1" x14ac:dyDescent="0.3"/>
    <row r="6" spans="1:12" ht="15.75" thickBot="1" x14ac:dyDescent="0.3">
      <c r="A6" s="27" t="s">
        <v>14</v>
      </c>
      <c r="B6" s="26" t="s">
        <v>13</v>
      </c>
      <c r="C6" s="25"/>
      <c r="D6" s="25"/>
      <c r="E6" s="25"/>
      <c r="F6" s="25"/>
      <c r="G6" s="25"/>
      <c r="H6" s="25"/>
      <c r="I6" s="25"/>
      <c r="J6" s="25"/>
      <c r="K6" s="25"/>
      <c r="L6" s="25"/>
    </row>
    <row r="7" spans="1:12" ht="15.75" thickBot="1" x14ac:dyDescent="0.3">
      <c r="A7" s="61" t="s">
        <v>104</v>
      </c>
      <c r="B7" s="23">
        <v>482244.51806259376</v>
      </c>
      <c r="C7" s="22"/>
      <c r="D7" s="22"/>
      <c r="E7" s="22"/>
      <c r="F7" s="22"/>
      <c r="G7" s="22"/>
      <c r="H7" s="22"/>
      <c r="I7" s="22"/>
      <c r="J7" s="22"/>
      <c r="K7" s="22"/>
      <c r="L7" s="22"/>
    </row>
    <row r="9" spans="1:12" ht="15.75" thickBot="1" x14ac:dyDescent="0.3"/>
    <row r="10" spans="1:12" ht="15.75" thickBot="1" x14ac:dyDescent="0.3">
      <c r="A10" s="27" t="s">
        <v>14</v>
      </c>
      <c r="B10" s="26" t="s">
        <v>13</v>
      </c>
      <c r="C10" s="25"/>
      <c r="D10" s="25"/>
      <c r="E10" s="25"/>
      <c r="F10" s="25"/>
      <c r="G10" s="25"/>
      <c r="H10" s="25"/>
      <c r="I10" s="25"/>
      <c r="J10" s="25"/>
      <c r="K10" s="25"/>
      <c r="L10" s="25"/>
    </row>
    <row r="11" spans="1:12" ht="15.75" thickBot="1" x14ac:dyDescent="0.3">
      <c r="A11" s="61" t="s">
        <v>103</v>
      </c>
      <c r="B11" s="23">
        <v>24216.287710210214</v>
      </c>
      <c r="C11" s="22"/>
      <c r="D11" s="22"/>
      <c r="E11" s="22"/>
      <c r="F11" s="22"/>
      <c r="G11" s="22"/>
      <c r="H11" s="22"/>
      <c r="I11" s="22"/>
      <c r="J11" s="22"/>
      <c r="K11" s="22"/>
      <c r="L11" s="22"/>
    </row>
    <row r="13" spans="1:12" ht="15.75" thickBot="1" x14ac:dyDescent="0.3"/>
    <row r="14" spans="1:12" ht="30.75" thickBot="1" x14ac:dyDescent="0.3">
      <c r="A14" s="27" t="s">
        <v>14</v>
      </c>
      <c r="B14" s="27" t="s">
        <v>102</v>
      </c>
      <c r="C14" s="27" t="s">
        <v>101</v>
      </c>
      <c r="D14" s="27" t="s">
        <v>100</v>
      </c>
      <c r="E14" s="27" t="s">
        <v>93</v>
      </c>
      <c r="F14" s="27" t="s">
        <v>99</v>
      </c>
      <c r="G14" s="62" t="s">
        <v>98</v>
      </c>
      <c r="H14" s="62" t="s">
        <v>92</v>
      </c>
      <c r="I14" s="62" t="s">
        <v>97</v>
      </c>
      <c r="J14" s="62" t="s">
        <v>96</v>
      </c>
      <c r="K14" s="62" t="s">
        <v>91</v>
      </c>
      <c r="L14" s="62" t="s">
        <v>95</v>
      </c>
    </row>
    <row r="15" spans="1:12" ht="15.75" thickBot="1" x14ac:dyDescent="0.3">
      <c r="A15" s="61" t="s">
        <v>94</v>
      </c>
      <c r="B15" s="63"/>
      <c r="C15" s="23">
        <v>23666.38</v>
      </c>
      <c r="D15" s="23">
        <v>23666.38</v>
      </c>
      <c r="E15" s="23">
        <v>23666.38</v>
      </c>
      <c r="F15" s="23">
        <v>23666.38</v>
      </c>
      <c r="G15" s="23">
        <v>24139.707600000002</v>
      </c>
      <c r="H15" s="23">
        <v>24139.707600000002</v>
      </c>
      <c r="I15" s="23">
        <v>24139.707600000002</v>
      </c>
      <c r="J15" s="23">
        <v>24622.501752</v>
      </c>
      <c r="K15" s="23">
        <v>24622.501752</v>
      </c>
      <c r="L15" s="23">
        <v>24622.501752</v>
      </c>
    </row>
    <row r="16" spans="1:12" ht="15.75" thickBot="1" x14ac:dyDescent="0.3"/>
    <row r="17" spans="1:4" ht="30.75" thickBot="1" x14ac:dyDescent="0.3">
      <c r="A17" s="27" t="s">
        <v>14</v>
      </c>
      <c r="B17" s="27" t="s">
        <v>93</v>
      </c>
      <c r="C17" s="62" t="s">
        <v>92</v>
      </c>
      <c r="D17" s="62" t="s">
        <v>91</v>
      </c>
    </row>
    <row r="18" spans="1:4" ht="15.75" thickBot="1" x14ac:dyDescent="0.3">
      <c r="A18" s="61" t="s">
        <v>90</v>
      </c>
      <c r="B18" s="23">
        <v>251511.22256632161</v>
      </c>
      <c r="C18" s="23">
        <v>266876.60267200763</v>
      </c>
      <c r="D18" s="23">
        <v>187089.85491160865</v>
      </c>
    </row>
    <row r="19" spans="1:4" ht="15.75" thickBot="1" x14ac:dyDescent="0.3"/>
    <row r="20" spans="1:4" ht="29.1" customHeight="1" thickBot="1" x14ac:dyDescent="0.3">
      <c r="A20" s="27" t="s">
        <v>14</v>
      </c>
      <c r="B20" s="26" t="s">
        <v>13</v>
      </c>
    </row>
    <row r="21" spans="1:4" ht="15.75" thickBot="1" x14ac:dyDescent="0.3">
      <c r="A21" s="61" t="s">
        <v>89</v>
      </c>
      <c r="B21" s="23">
        <v>111394.25503989815</v>
      </c>
    </row>
  </sheetData>
  <sheetProtection password="C423" sheet="1" selectLockedCells="1"/>
  <mergeCells count="2">
    <mergeCell ref="A2:C2"/>
    <mergeCell ref="A3:K3"/>
  </mergeCells>
  <pageMargins left="0.25" right="0.25"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7AC7F-8B84-4803-A915-A6AD537A42FB}">
  <sheetPr>
    <tabColor theme="7" tint="0.59999389629810485"/>
  </sheetPr>
  <dimension ref="A1:L11"/>
  <sheetViews>
    <sheetView showGridLines="0" zoomScale="80" zoomScaleNormal="80" workbookViewId="0">
      <selection activeCell="F11" sqref="F11"/>
    </sheetView>
  </sheetViews>
  <sheetFormatPr defaultColWidth="8.7109375" defaultRowHeight="15" x14ac:dyDescent="0.25"/>
  <cols>
    <col min="1" max="1" width="31.7109375" customWidth="1"/>
    <col min="2" max="6" width="18" bestFit="1" customWidth="1"/>
    <col min="7" max="12" width="16.140625" bestFit="1" customWidth="1"/>
  </cols>
  <sheetData>
    <row r="1" spans="1:12" x14ac:dyDescent="0.25">
      <c r="A1" s="28" t="s">
        <v>119</v>
      </c>
    </row>
    <row r="2" spans="1:12" ht="15" customHeight="1" x14ac:dyDescent="0.25">
      <c r="A2" s="110" t="s">
        <v>17</v>
      </c>
      <c r="B2" s="110"/>
      <c r="C2" s="110"/>
      <c r="D2" s="44"/>
      <c r="E2" s="44"/>
    </row>
    <row r="3" spans="1:12" x14ac:dyDescent="0.25">
      <c r="A3" s="66" t="s">
        <v>80</v>
      </c>
    </row>
    <row r="5" spans="1:12" ht="15.75" thickBot="1" x14ac:dyDescent="0.3"/>
    <row r="6" spans="1:12" ht="29.45" customHeight="1" thickBot="1" x14ac:dyDescent="0.3">
      <c r="A6" s="62" t="s">
        <v>14</v>
      </c>
      <c r="B6" s="26" t="s">
        <v>13</v>
      </c>
      <c r="C6" s="25"/>
      <c r="D6" s="25"/>
      <c r="E6" s="25"/>
      <c r="F6" s="25"/>
      <c r="G6" s="25"/>
      <c r="H6" s="25"/>
      <c r="I6" s="25"/>
      <c r="J6" s="25"/>
      <c r="K6" s="25"/>
      <c r="L6" s="25"/>
    </row>
    <row r="7" spans="1:12" ht="15.75" thickBot="1" x14ac:dyDescent="0.3">
      <c r="A7" s="61" t="s">
        <v>118</v>
      </c>
      <c r="B7" s="23">
        <v>126417.65034668823</v>
      </c>
      <c r="C7" s="22"/>
      <c r="D7" s="22"/>
      <c r="E7" s="22"/>
      <c r="F7" s="22"/>
      <c r="G7" s="22"/>
      <c r="H7" s="22"/>
      <c r="I7" s="22"/>
      <c r="J7" s="22"/>
      <c r="K7" s="22"/>
      <c r="L7" s="22"/>
    </row>
    <row r="9" spans="1:12" ht="15.75" thickBot="1" x14ac:dyDescent="0.3"/>
    <row r="10" spans="1:12" ht="15.75" thickBot="1" x14ac:dyDescent="0.3">
      <c r="A10" s="62" t="s">
        <v>14</v>
      </c>
      <c r="B10" s="26" t="s">
        <v>117</v>
      </c>
      <c r="C10" s="26" t="s">
        <v>116</v>
      </c>
      <c r="D10" s="26" t="s">
        <v>115</v>
      </c>
      <c r="E10" s="26" t="s">
        <v>114</v>
      </c>
      <c r="F10" s="26" t="s">
        <v>113</v>
      </c>
      <c r="G10" s="65" t="s">
        <v>112</v>
      </c>
      <c r="H10" s="65" t="s">
        <v>111</v>
      </c>
      <c r="I10" s="65" t="s">
        <v>110</v>
      </c>
      <c r="J10" s="65" t="s">
        <v>109</v>
      </c>
      <c r="K10" s="65" t="s">
        <v>108</v>
      </c>
      <c r="L10" s="65" t="s">
        <v>107</v>
      </c>
    </row>
    <row r="11" spans="1:12" ht="15.75" thickBot="1" x14ac:dyDescent="0.3">
      <c r="A11" s="61" t="s">
        <v>106</v>
      </c>
      <c r="B11" s="63"/>
      <c r="C11" s="23">
        <v>329186.44520082214</v>
      </c>
      <c r="D11" s="23">
        <v>329186.44520082214</v>
      </c>
      <c r="E11" s="23">
        <v>329186.44520082214</v>
      </c>
      <c r="F11" s="23">
        <v>329186.44520082214</v>
      </c>
      <c r="G11" s="23">
        <v>335770.17410483857</v>
      </c>
      <c r="H11" s="23">
        <v>335770.17410483857</v>
      </c>
      <c r="I11" s="23">
        <v>335770.17410483857</v>
      </c>
      <c r="J11" s="23">
        <v>342485.57758693531</v>
      </c>
      <c r="K11" s="23">
        <v>342485.57758693531</v>
      </c>
      <c r="L11" s="23">
        <v>342485.57758693531</v>
      </c>
    </row>
  </sheetData>
  <sheetProtection algorithmName="SHA-512" hashValue="XEDZfdkJUEA70NoF0QWWjRGISlH5vn8H+Z2J3QuydDem8EErYsHbZfiBP/a3Pd0/aXXwkA5BNmh3wKlDPswq2Q==" saltValue="yk5DJ1ANed8QndhDcakzNA==" spinCount="100000" sheet="1" selectLockedCells="1"/>
  <mergeCells count="1">
    <mergeCell ref="A2:C2"/>
  </mergeCells>
  <pageMargins left="0.25" right="0.25" top="0.75" bottom="0.75" header="0.3" footer="0.3"/>
  <pageSetup scale="61" orientation="landscape"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9E9EC-4755-4FB3-9186-55038B528DF9}">
  <sheetPr>
    <tabColor theme="5"/>
  </sheetPr>
  <dimension ref="A1:L45"/>
  <sheetViews>
    <sheetView showGridLines="0" zoomScale="80" zoomScaleNormal="80" workbookViewId="0">
      <selection activeCell="C42" sqref="C42:L42"/>
    </sheetView>
  </sheetViews>
  <sheetFormatPr defaultColWidth="8.7109375" defaultRowHeight="15" x14ac:dyDescent="0.25"/>
  <cols>
    <col min="1" max="1" width="46.5703125" customWidth="1"/>
    <col min="2" max="6" width="18.42578125" bestFit="1" customWidth="1"/>
    <col min="7" max="12" width="16.42578125" bestFit="1" customWidth="1"/>
    <col min="22" max="22" width="0" hidden="1" customWidth="1"/>
  </cols>
  <sheetData>
    <row r="1" spans="1:12" x14ac:dyDescent="0.25">
      <c r="A1" s="28" t="s">
        <v>131</v>
      </c>
    </row>
    <row r="2" spans="1:12" ht="15" customHeight="1" x14ac:dyDescent="0.25">
      <c r="A2" s="110" t="s">
        <v>17</v>
      </c>
      <c r="B2" s="110"/>
      <c r="C2" s="110"/>
      <c r="D2" s="44"/>
      <c r="E2" s="44"/>
    </row>
    <row r="3" spans="1:12" x14ac:dyDescent="0.25">
      <c r="A3" s="66" t="s">
        <v>80</v>
      </c>
    </row>
    <row r="4" spans="1:12" x14ac:dyDescent="0.25">
      <c r="A4" s="44"/>
    </row>
    <row r="5" spans="1:12" ht="15.75" thickBot="1" x14ac:dyDescent="0.3"/>
    <row r="6" spans="1:12" ht="15.75" thickBot="1" x14ac:dyDescent="0.3">
      <c r="A6" s="27" t="s">
        <v>14</v>
      </c>
      <c r="B6" s="26" t="s">
        <v>13</v>
      </c>
      <c r="C6" s="25"/>
      <c r="D6" s="77"/>
      <c r="E6" s="25"/>
      <c r="G6" s="25"/>
      <c r="H6" s="25"/>
      <c r="I6" s="25"/>
      <c r="J6" s="25"/>
      <c r="K6" s="25"/>
      <c r="L6" s="25"/>
    </row>
    <row r="7" spans="1:12" ht="15.75" thickBot="1" x14ac:dyDescent="0.3">
      <c r="A7" s="61" t="s">
        <v>130</v>
      </c>
      <c r="B7" s="23">
        <v>0</v>
      </c>
      <c r="C7" s="22"/>
      <c r="D7" s="76"/>
      <c r="E7" s="22"/>
      <c r="F7" s="22"/>
      <c r="G7" s="22"/>
      <c r="H7" s="22"/>
      <c r="I7" s="22"/>
      <c r="J7" s="22"/>
      <c r="K7" s="22"/>
      <c r="L7" s="22"/>
    </row>
    <row r="8" spans="1:12" x14ac:dyDescent="0.25">
      <c r="B8" s="22"/>
      <c r="C8" s="22"/>
      <c r="D8" s="76"/>
      <c r="E8" s="22"/>
      <c r="F8" s="22"/>
      <c r="G8" s="22"/>
      <c r="H8" s="22"/>
      <c r="I8" s="22"/>
      <c r="J8" s="22"/>
      <c r="K8" s="22"/>
      <c r="L8" s="22"/>
    </row>
    <row r="9" spans="1:12" ht="15.75" thickBot="1" x14ac:dyDescent="0.3"/>
    <row r="10" spans="1:12" ht="15.75" thickBot="1" x14ac:dyDescent="0.3">
      <c r="A10" s="27" t="s">
        <v>14</v>
      </c>
      <c r="B10" s="26" t="s">
        <v>13</v>
      </c>
      <c r="C10" s="25"/>
      <c r="D10" s="25"/>
      <c r="E10" s="25"/>
      <c r="F10" s="25"/>
      <c r="G10" s="25"/>
      <c r="H10" s="25"/>
      <c r="I10" s="25"/>
      <c r="J10" s="25"/>
      <c r="K10" s="25"/>
      <c r="L10" s="25"/>
    </row>
    <row r="11" spans="1:12" ht="15.75" thickBot="1" x14ac:dyDescent="0.3">
      <c r="A11" s="61" t="s">
        <v>129</v>
      </c>
      <c r="B11" s="23">
        <v>150659.58342877257</v>
      </c>
      <c r="C11" s="22"/>
      <c r="D11" s="22"/>
      <c r="E11" s="22"/>
      <c r="F11" s="22"/>
      <c r="G11" s="22"/>
      <c r="H11" s="22"/>
      <c r="I11" s="22"/>
      <c r="J11" s="22"/>
      <c r="K11" s="22"/>
      <c r="L11" s="22"/>
    </row>
    <row r="12" spans="1:12" x14ac:dyDescent="0.25">
      <c r="B12" s="22"/>
      <c r="C12" s="22"/>
      <c r="D12" s="22"/>
      <c r="E12" s="22"/>
      <c r="F12" s="22"/>
      <c r="G12" s="22"/>
      <c r="H12" s="22"/>
      <c r="I12" s="22"/>
      <c r="J12" s="22"/>
      <c r="K12" s="22"/>
      <c r="L12" s="22"/>
    </row>
    <row r="13" spans="1:12" ht="15.75" thickBot="1" x14ac:dyDescent="0.3"/>
    <row r="14" spans="1:12" ht="15.75" thickBot="1" x14ac:dyDescent="0.3">
      <c r="A14" s="62" t="s">
        <v>14</v>
      </c>
      <c r="B14" s="65" t="s">
        <v>117</v>
      </c>
      <c r="C14" s="65" t="s">
        <v>116</v>
      </c>
      <c r="D14" s="65" t="s">
        <v>115</v>
      </c>
      <c r="E14" s="65" t="s">
        <v>114</v>
      </c>
      <c r="F14" s="65" t="s">
        <v>113</v>
      </c>
      <c r="G14" s="65" t="s">
        <v>112</v>
      </c>
      <c r="H14" s="65" t="s">
        <v>111</v>
      </c>
      <c r="I14" s="65" t="s">
        <v>110</v>
      </c>
      <c r="J14" s="65" t="s">
        <v>109</v>
      </c>
      <c r="K14" s="65" t="s">
        <v>108</v>
      </c>
      <c r="L14" s="65" t="s">
        <v>107</v>
      </c>
    </row>
    <row r="15" spans="1:12" x14ac:dyDescent="0.25">
      <c r="A15" s="75" t="s">
        <v>128</v>
      </c>
      <c r="B15" s="74"/>
      <c r="C15" s="74"/>
      <c r="D15" s="74"/>
      <c r="E15" s="74"/>
      <c r="F15" s="74"/>
      <c r="G15" s="74"/>
      <c r="H15" s="74"/>
      <c r="I15" s="74"/>
      <c r="J15" s="74"/>
      <c r="K15" s="74"/>
      <c r="L15" s="74"/>
    </row>
    <row r="16" spans="1:12" x14ac:dyDescent="0.25">
      <c r="A16" s="72" t="s">
        <v>127</v>
      </c>
      <c r="B16" s="73">
        <v>2627.4671506446357</v>
      </c>
      <c r="C16" s="73">
        <v>2627.4671506446357</v>
      </c>
      <c r="D16" s="73">
        <v>2627.4671506446357</v>
      </c>
      <c r="E16" s="73">
        <v>2627.4671506446357</v>
      </c>
      <c r="F16" s="73">
        <v>2627.4671506446357</v>
      </c>
      <c r="G16" s="73">
        <v>2680.0164936575284</v>
      </c>
      <c r="H16" s="73">
        <v>2680.0164936575284</v>
      </c>
      <c r="I16" s="73">
        <v>2680.0164936575284</v>
      </c>
      <c r="J16" s="73">
        <v>2733.6168235306791</v>
      </c>
      <c r="K16" s="73">
        <v>2733.6168235306791</v>
      </c>
      <c r="L16" s="73">
        <v>2733.6168235306791</v>
      </c>
    </row>
    <row r="17" spans="1:12" x14ac:dyDescent="0.25">
      <c r="A17" s="72" t="s">
        <v>126</v>
      </c>
      <c r="B17" s="71">
        <v>120</v>
      </c>
      <c r="C17" s="71">
        <v>140</v>
      </c>
      <c r="D17" s="71">
        <v>160</v>
      </c>
      <c r="E17" s="71">
        <v>160</v>
      </c>
      <c r="F17" s="71">
        <v>160</v>
      </c>
      <c r="G17" s="71">
        <v>160</v>
      </c>
      <c r="H17" s="71">
        <v>160</v>
      </c>
      <c r="I17" s="71">
        <v>160</v>
      </c>
      <c r="J17" s="71">
        <v>160</v>
      </c>
      <c r="K17" s="71">
        <v>160</v>
      </c>
      <c r="L17" s="71">
        <v>160</v>
      </c>
    </row>
    <row r="18" spans="1:12" ht="15.75" thickBot="1" x14ac:dyDescent="0.3">
      <c r="A18" s="70" t="s">
        <v>64</v>
      </c>
      <c r="B18" s="69">
        <f t="shared" ref="B18:L18" si="0">B17*B16</f>
        <v>315296.05807735631</v>
      </c>
      <c r="C18" s="69">
        <f t="shared" si="0"/>
        <v>367845.40109024901</v>
      </c>
      <c r="D18" s="69">
        <f t="shared" si="0"/>
        <v>420394.74410314171</v>
      </c>
      <c r="E18" s="69">
        <f t="shared" si="0"/>
        <v>420394.74410314171</v>
      </c>
      <c r="F18" s="69">
        <f t="shared" si="0"/>
        <v>420394.74410314171</v>
      </c>
      <c r="G18" s="69">
        <f t="shared" si="0"/>
        <v>428802.63898520451</v>
      </c>
      <c r="H18" s="69">
        <f t="shared" si="0"/>
        <v>428802.63898520451</v>
      </c>
      <c r="I18" s="69">
        <f t="shared" si="0"/>
        <v>428802.63898520451</v>
      </c>
      <c r="J18" s="69">
        <f t="shared" si="0"/>
        <v>437378.69176490867</v>
      </c>
      <c r="K18" s="69">
        <f t="shared" si="0"/>
        <v>437378.69176490867</v>
      </c>
      <c r="L18" s="69">
        <f t="shared" si="0"/>
        <v>437378.69176490867</v>
      </c>
    </row>
    <row r="20" spans="1:12" ht="15.75" thickBot="1" x14ac:dyDescent="0.3"/>
    <row r="21" spans="1:12" ht="15.75" thickBot="1" x14ac:dyDescent="0.3">
      <c r="A21" s="27" t="s">
        <v>14</v>
      </c>
      <c r="B21" s="26" t="s">
        <v>13</v>
      </c>
    </row>
    <row r="22" spans="1:12" ht="30.75" thickBot="1" x14ac:dyDescent="0.3">
      <c r="A22" s="68" t="s">
        <v>125</v>
      </c>
      <c r="B22" s="23">
        <v>48401.761248686191</v>
      </c>
    </row>
    <row r="23" spans="1:12" x14ac:dyDescent="0.25">
      <c r="A23" s="44"/>
      <c r="B23" s="22"/>
    </row>
    <row r="24" spans="1:12" ht="15.75" thickBot="1" x14ac:dyDescent="0.3">
      <c r="A24" s="44"/>
      <c r="B24" s="22"/>
    </row>
    <row r="25" spans="1:12" ht="15.75" thickBot="1" x14ac:dyDescent="0.3">
      <c r="A25" s="27" t="s">
        <v>14</v>
      </c>
      <c r="B25" s="26" t="s">
        <v>117</v>
      </c>
      <c r="C25" s="26" t="s">
        <v>116</v>
      </c>
      <c r="D25" s="26" t="s">
        <v>115</v>
      </c>
      <c r="E25" s="26" t="s">
        <v>114</v>
      </c>
      <c r="F25" s="26" t="s">
        <v>113</v>
      </c>
      <c r="G25" s="65" t="s">
        <v>112</v>
      </c>
      <c r="H25" s="65" t="s">
        <v>111</v>
      </c>
      <c r="I25" s="65" t="s">
        <v>110</v>
      </c>
      <c r="J25" s="65" t="s">
        <v>109</v>
      </c>
      <c r="K25" s="65" t="s">
        <v>108</v>
      </c>
      <c r="L25" s="65" t="s">
        <v>107</v>
      </c>
    </row>
    <row r="26" spans="1:12" ht="30.75" thickBot="1" x14ac:dyDescent="0.3">
      <c r="A26" s="68" t="s">
        <v>124</v>
      </c>
      <c r="B26" s="23">
        <v>54235.619548798808</v>
      </c>
      <c r="C26" s="23">
        <v>125461.18273875193</v>
      </c>
      <c r="D26" s="23">
        <v>125461.18273875193</v>
      </c>
      <c r="E26" s="23">
        <v>125461.18273875193</v>
      </c>
      <c r="F26" s="23">
        <v>125461.18273875193</v>
      </c>
      <c r="G26" s="23">
        <v>127970.40639352697</v>
      </c>
      <c r="H26" s="23">
        <v>127970.40639352697</v>
      </c>
      <c r="I26" s="23">
        <v>127970.40639352697</v>
      </c>
      <c r="J26" s="23">
        <v>130529.81452139751</v>
      </c>
      <c r="K26" s="23">
        <v>130529.81452139751</v>
      </c>
      <c r="L26" s="23">
        <v>130529.81452139751</v>
      </c>
    </row>
    <row r="27" spans="1:12" x14ac:dyDescent="0.25">
      <c r="A27" s="44"/>
      <c r="B27" s="22"/>
    </row>
    <row r="28" spans="1:12" ht="15.75" thickBot="1" x14ac:dyDescent="0.3">
      <c r="A28" s="44"/>
      <c r="B28" s="22"/>
    </row>
    <row r="29" spans="1:12" ht="15.75" thickBot="1" x14ac:dyDescent="0.3">
      <c r="A29" s="27" t="s">
        <v>14</v>
      </c>
      <c r="B29" s="26" t="s">
        <v>117</v>
      </c>
      <c r="C29" s="26" t="s">
        <v>116</v>
      </c>
      <c r="D29" s="26" t="s">
        <v>115</v>
      </c>
      <c r="E29" s="26" t="s">
        <v>114</v>
      </c>
      <c r="F29" s="26" t="s">
        <v>113</v>
      </c>
      <c r="G29" s="65" t="s">
        <v>112</v>
      </c>
      <c r="H29" s="65" t="s">
        <v>111</v>
      </c>
      <c r="I29" s="65" t="s">
        <v>110</v>
      </c>
      <c r="J29" s="65" t="s">
        <v>109</v>
      </c>
      <c r="K29" s="65" t="s">
        <v>108</v>
      </c>
      <c r="L29" s="65" t="s">
        <v>107</v>
      </c>
    </row>
    <row r="30" spans="1:12" ht="15.75" thickBot="1" x14ac:dyDescent="0.3">
      <c r="A30" s="68" t="s">
        <v>123</v>
      </c>
      <c r="B30" s="23">
        <v>40151.110652402414</v>
      </c>
      <c r="C30" s="23">
        <v>96330.160138604697</v>
      </c>
      <c r="D30" s="23">
        <v>96330.160138604697</v>
      </c>
      <c r="E30" s="23">
        <v>96330.160138604697</v>
      </c>
      <c r="F30" s="23">
        <v>96330.160138604697</v>
      </c>
      <c r="G30" s="23">
        <v>98256.763341376791</v>
      </c>
      <c r="H30" s="23">
        <v>98256.763341376791</v>
      </c>
      <c r="I30" s="23">
        <v>98256.763341376791</v>
      </c>
      <c r="J30" s="23">
        <v>100221.89860820433</v>
      </c>
      <c r="K30" s="23">
        <v>100221.89860820433</v>
      </c>
      <c r="L30" s="23">
        <v>100221.89860820433</v>
      </c>
    </row>
    <row r="31" spans="1:12" x14ac:dyDescent="0.25">
      <c r="A31" s="44"/>
      <c r="B31" s="22"/>
    </row>
    <row r="32" spans="1:12" ht="15.75" thickBot="1" x14ac:dyDescent="0.3">
      <c r="A32" s="44"/>
      <c r="B32" s="22"/>
    </row>
    <row r="33" spans="1:12" ht="15.75" thickBot="1" x14ac:dyDescent="0.3">
      <c r="A33" s="27" t="s">
        <v>14</v>
      </c>
      <c r="B33" s="26" t="s">
        <v>117</v>
      </c>
      <c r="C33" s="26" t="s">
        <v>116</v>
      </c>
      <c r="D33" s="26" t="s">
        <v>115</v>
      </c>
      <c r="E33" s="26" t="s">
        <v>114</v>
      </c>
      <c r="F33" s="26" t="s">
        <v>113</v>
      </c>
      <c r="G33" s="65" t="s">
        <v>112</v>
      </c>
      <c r="H33" s="65" t="s">
        <v>111</v>
      </c>
      <c r="I33" s="65" t="s">
        <v>110</v>
      </c>
      <c r="J33" s="65" t="s">
        <v>109</v>
      </c>
      <c r="K33" s="65" t="s">
        <v>108</v>
      </c>
      <c r="L33" s="65" t="s">
        <v>107</v>
      </c>
    </row>
    <row r="34" spans="1:12" ht="15.75" thickBot="1" x14ac:dyDescent="0.3">
      <c r="A34" s="68" t="s">
        <v>122</v>
      </c>
      <c r="B34" s="23">
        <v>15945.562983577325</v>
      </c>
      <c r="C34" s="23">
        <v>58194.784710383974</v>
      </c>
      <c r="D34" s="23">
        <v>58194.784710383974</v>
      </c>
      <c r="E34" s="23">
        <v>58194.784710383974</v>
      </c>
      <c r="F34" s="23">
        <v>58194.784710383974</v>
      </c>
      <c r="G34" s="23">
        <v>59358.680404591658</v>
      </c>
      <c r="H34" s="23">
        <v>59358.680404591658</v>
      </c>
      <c r="I34" s="23">
        <v>59358.680404591658</v>
      </c>
      <c r="J34" s="23">
        <v>60545.854012683485</v>
      </c>
      <c r="K34" s="23">
        <v>60545.854012683485</v>
      </c>
      <c r="L34" s="23">
        <v>60545.854012683485</v>
      </c>
    </row>
    <row r="35" spans="1:12" x14ac:dyDescent="0.25">
      <c r="A35" s="44"/>
      <c r="B35" s="22"/>
    </row>
    <row r="36" spans="1:12" ht="15.75" thickBot="1" x14ac:dyDescent="0.3">
      <c r="A36" s="44"/>
      <c r="B36" s="22"/>
    </row>
    <row r="37" spans="1:12" ht="15.75" thickBot="1" x14ac:dyDescent="0.3">
      <c r="A37" s="27" t="s">
        <v>14</v>
      </c>
      <c r="B37" s="26" t="s">
        <v>117</v>
      </c>
      <c r="C37" s="26" t="s">
        <v>116</v>
      </c>
      <c r="D37" s="26" t="s">
        <v>115</v>
      </c>
      <c r="E37" s="26" t="s">
        <v>114</v>
      </c>
      <c r="F37" s="26" t="s">
        <v>113</v>
      </c>
      <c r="G37" s="65" t="s">
        <v>112</v>
      </c>
      <c r="H37" s="65" t="s">
        <v>111</v>
      </c>
      <c r="I37" s="65" t="s">
        <v>110</v>
      </c>
      <c r="J37" s="65" t="s">
        <v>109</v>
      </c>
      <c r="K37" s="65" t="s">
        <v>108</v>
      </c>
      <c r="L37" s="65" t="s">
        <v>107</v>
      </c>
    </row>
    <row r="38" spans="1:12" ht="15.75" thickBot="1" x14ac:dyDescent="0.3">
      <c r="A38" s="68" t="s">
        <v>121</v>
      </c>
      <c r="B38" s="23">
        <v>0</v>
      </c>
      <c r="C38" s="23">
        <v>13936.614774393718</v>
      </c>
      <c r="D38" s="23">
        <v>13936.614774393718</v>
      </c>
      <c r="E38" s="23">
        <v>13936.614774393718</v>
      </c>
      <c r="F38" s="23">
        <v>13936.614774393718</v>
      </c>
      <c r="G38" s="23">
        <v>14215.347069881593</v>
      </c>
      <c r="H38" s="23">
        <v>14215.347069881593</v>
      </c>
      <c r="I38" s="23">
        <v>14215.347069881593</v>
      </c>
      <c r="J38" s="23">
        <v>14499.654011279225</v>
      </c>
      <c r="K38" s="23">
        <v>14499.654011279225</v>
      </c>
      <c r="L38" s="23">
        <v>14499.654011279225</v>
      </c>
    </row>
    <row r="39" spans="1:12" x14ac:dyDescent="0.25">
      <c r="A39" s="44"/>
      <c r="B39" s="22"/>
    </row>
    <row r="40" spans="1:12" ht="15.75" thickBot="1" x14ac:dyDescent="0.3">
      <c r="A40" s="44"/>
      <c r="B40" s="22"/>
    </row>
    <row r="41" spans="1:12" ht="15.75" thickBot="1" x14ac:dyDescent="0.3">
      <c r="A41" s="27" t="s">
        <v>14</v>
      </c>
      <c r="B41" s="26" t="s">
        <v>117</v>
      </c>
      <c r="C41" s="26" t="s">
        <v>116</v>
      </c>
      <c r="D41" s="26" t="s">
        <v>115</v>
      </c>
      <c r="E41" s="26" t="s">
        <v>114</v>
      </c>
      <c r="F41" s="26" t="s">
        <v>113</v>
      </c>
      <c r="G41" s="65" t="s">
        <v>112</v>
      </c>
      <c r="H41" s="65" t="s">
        <v>111</v>
      </c>
      <c r="I41" s="65" t="s">
        <v>110</v>
      </c>
      <c r="J41" s="65" t="s">
        <v>109</v>
      </c>
      <c r="K41" s="65" t="s">
        <v>108</v>
      </c>
      <c r="L41" s="65" t="s">
        <v>107</v>
      </c>
    </row>
    <row r="42" spans="1:12" ht="30.75" thickBot="1" x14ac:dyDescent="0.3">
      <c r="A42" s="68" t="s">
        <v>120</v>
      </c>
      <c r="B42" s="23">
        <v>60728.143294294285</v>
      </c>
      <c r="C42" s="23">
        <v>137555.82397089063</v>
      </c>
      <c r="D42" s="23">
        <v>137555.82397089063</v>
      </c>
      <c r="E42" s="23">
        <v>137555.82397089063</v>
      </c>
      <c r="F42" s="23">
        <v>137555.82397089063</v>
      </c>
      <c r="G42" s="23">
        <v>140306.94045030844</v>
      </c>
      <c r="H42" s="23">
        <v>140306.94045030844</v>
      </c>
      <c r="I42" s="23">
        <v>140306.94045030844</v>
      </c>
      <c r="J42" s="23">
        <v>143113.0792593146</v>
      </c>
      <c r="K42" s="23">
        <v>143113.0792593146</v>
      </c>
      <c r="L42" s="23">
        <v>143113.0792593146</v>
      </c>
    </row>
    <row r="43" spans="1:12" x14ac:dyDescent="0.25">
      <c r="A43" s="44"/>
      <c r="B43" s="22"/>
    </row>
    <row r="45" spans="1:12" x14ac:dyDescent="0.25">
      <c r="A45" s="67"/>
    </row>
  </sheetData>
  <sheetProtection algorithmName="SHA-512" hashValue="o9AHtiIH7vIimpI69pnnSDC/mnza06GYzBTLkbIPFW0RO368hRCk7/KRnQzzznFOziCXY3aDJdgxvwt8B4d4ag==" saltValue="u94GUDutYqkKXfG7F16CqA==" spinCount="100000" sheet="1" selectLockedCells="1"/>
  <mergeCells count="1">
    <mergeCell ref="A2:C2"/>
  </mergeCells>
  <pageMargins left="0.25" right="0.25" top="0.75" bottom="0.75" header="0.3" footer="0.3"/>
  <pageSetup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F0DF5-6062-4BB1-B53E-FA3F6B89A3EF}">
  <sheetPr>
    <tabColor theme="5" tint="0.59999389629810485"/>
  </sheetPr>
  <dimension ref="A1:L41"/>
  <sheetViews>
    <sheetView showGridLines="0" topLeftCell="A2" zoomScale="80" zoomScaleNormal="80" workbookViewId="0">
      <selection activeCell="K39" sqref="K39"/>
    </sheetView>
  </sheetViews>
  <sheetFormatPr defaultColWidth="8.7109375" defaultRowHeight="15" x14ac:dyDescent="0.25"/>
  <cols>
    <col min="1" max="1" width="43.140625" customWidth="1"/>
    <col min="2" max="4" width="18" bestFit="1" customWidth="1"/>
    <col min="5" max="5" width="18.42578125" customWidth="1"/>
    <col min="6" max="6" width="18" bestFit="1" customWidth="1"/>
    <col min="7" max="12" width="16.140625" bestFit="1" customWidth="1"/>
    <col min="22" max="22" width="0" hidden="1" customWidth="1"/>
  </cols>
  <sheetData>
    <row r="1" spans="1:12" x14ac:dyDescent="0.25">
      <c r="A1" s="28" t="s">
        <v>154</v>
      </c>
    </row>
    <row r="2" spans="1:12" x14ac:dyDescent="0.25">
      <c r="A2" s="110" t="s">
        <v>17</v>
      </c>
      <c r="B2" s="110"/>
      <c r="C2" s="110"/>
    </row>
    <row r="3" spans="1:12" x14ac:dyDescent="0.25">
      <c r="A3" s="66" t="s">
        <v>80</v>
      </c>
    </row>
    <row r="4" spans="1:12" x14ac:dyDescent="0.25">
      <c r="A4" s="66"/>
    </row>
    <row r="5" spans="1:12" ht="15.75" thickBot="1" x14ac:dyDescent="0.3"/>
    <row r="6" spans="1:12" ht="15.75" thickBot="1" x14ac:dyDescent="0.3">
      <c r="A6" s="62" t="s">
        <v>14</v>
      </c>
      <c r="B6" s="65" t="s">
        <v>13</v>
      </c>
      <c r="C6" s="25"/>
      <c r="D6" s="25"/>
      <c r="E6" s="77"/>
      <c r="F6" s="25"/>
      <c r="G6" s="25"/>
      <c r="H6" s="25"/>
      <c r="I6" s="25"/>
      <c r="J6" s="25"/>
      <c r="K6" s="25"/>
      <c r="L6" s="25"/>
    </row>
    <row r="7" spans="1:12" ht="15.75" thickBot="1" x14ac:dyDescent="0.3">
      <c r="A7" s="61" t="s">
        <v>153</v>
      </c>
      <c r="B7" s="23">
        <v>66582.503206268797</v>
      </c>
      <c r="C7" s="22"/>
      <c r="D7" s="22"/>
      <c r="E7" s="22"/>
      <c r="F7" s="22"/>
      <c r="G7" s="22"/>
      <c r="H7" s="22"/>
      <c r="I7" s="22"/>
      <c r="J7" s="22"/>
      <c r="K7" s="22"/>
      <c r="L7" s="22"/>
    </row>
    <row r="9" spans="1:12" ht="15.75" thickBot="1" x14ac:dyDescent="0.3"/>
    <row r="10" spans="1:12" ht="15.75" thickBot="1" x14ac:dyDescent="0.3">
      <c r="A10" s="62" t="s">
        <v>14</v>
      </c>
      <c r="B10" s="65" t="s">
        <v>13</v>
      </c>
      <c r="C10" s="25"/>
      <c r="D10" s="25"/>
      <c r="E10" s="25"/>
      <c r="F10" s="25"/>
      <c r="G10" s="25"/>
      <c r="H10" s="25"/>
      <c r="I10" s="25"/>
      <c r="J10" s="25"/>
      <c r="K10" s="25"/>
      <c r="L10" s="25"/>
    </row>
    <row r="11" spans="1:12" ht="15.75" thickBot="1" x14ac:dyDescent="0.3">
      <c r="A11" s="61" t="s">
        <v>152</v>
      </c>
      <c r="B11" s="90">
        <v>64478.453491929438</v>
      </c>
      <c r="C11" s="22"/>
      <c r="D11" s="22"/>
      <c r="E11" s="22"/>
      <c r="F11" s="22"/>
      <c r="G11" s="22"/>
      <c r="H11" s="22"/>
      <c r="I11" s="22"/>
      <c r="J11" s="22"/>
      <c r="K11" s="22"/>
      <c r="L11" s="22"/>
    </row>
    <row r="12" spans="1:12" x14ac:dyDescent="0.25">
      <c r="B12" s="89"/>
      <c r="C12" s="89"/>
      <c r="D12" s="89"/>
      <c r="E12" s="89"/>
      <c r="F12" s="89"/>
      <c r="G12" s="89"/>
      <c r="H12" s="89"/>
      <c r="I12" s="89"/>
      <c r="J12" s="89"/>
      <c r="K12" s="89"/>
      <c r="L12" s="89"/>
    </row>
    <row r="13" spans="1:12" ht="15.75" thickBot="1" x14ac:dyDescent="0.3">
      <c r="B13" s="22"/>
      <c r="C13" s="22"/>
      <c r="D13" s="22"/>
      <c r="E13" s="22"/>
      <c r="F13" s="22"/>
      <c r="G13" s="22"/>
      <c r="H13" s="22"/>
      <c r="I13" s="22"/>
      <c r="J13" s="22"/>
      <c r="K13" s="22"/>
      <c r="L13" s="22"/>
    </row>
    <row r="14" spans="1:12" ht="15.75" thickBot="1" x14ac:dyDescent="0.3">
      <c r="A14" s="62" t="s">
        <v>14</v>
      </c>
      <c r="B14" s="65" t="s">
        <v>13</v>
      </c>
      <c r="C14" s="25"/>
      <c r="D14" s="25"/>
      <c r="E14" s="25"/>
      <c r="F14" s="25"/>
      <c r="G14" s="25"/>
      <c r="H14" s="25"/>
      <c r="I14" s="25"/>
      <c r="J14" s="25"/>
      <c r="K14" s="25"/>
      <c r="L14" s="25"/>
    </row>
    <row r="15" spans="1:12" ht="15.75" thickBot="1" x14ac:dyDescent="0.3">
      <c r="A15" s="87" t="s">
        <v>151</v>
      </c>
      <c r="B15" s="88">
        <v>42638.012962087079</v>
      </c>
      <c r="C15" s="22"/>
      <c r="D15" s="22"/>
      <c r="E15" s="22"/>
      <c r="F15" s="22"/>
      <c r="G15" s="22"/>
      <c r="H15" s="22"/>
      <c r="I15" s="22"/>
      <c r="J15" s="22"/>
      <c r="K15" s="22"/>
      <c r="L15" s="22"/>
    </row>
    <row r="17" spans="1:12" ht="15.75" thickBot="1" x14ac:dyDescent="0.3"/>
    <row r="18" spans="1:12" ht="15.75" thickBot="1" x14ac:dyDescent="0.3">
      <c r="A18" s="62" t="s">
        <v>14</v>
      </c>
      <c r="B18" s="65" t="s">
        <v>13</v>
      </c>
      <c r="C18" s="25"/>
      <c r="D18" s="25"/>
      <c r="E18" s="25"/>
      <c r="F18" s="25"/>
      <c r="G18" s="25"/>
      <c r="H18" s="25"/>
      <c r="I18" s="25"/>
      <c r="J18" s="25"/>
      <c r="K18" s="25"/>
      <c r="L18" s="25"/>
    </row>
    <row r="19" spans="1:12" ht="15.75" thickBot="1" x14ac:dyDescent="0.3">
      <c r="A19" s="87" t="s">
        <v>150</v>
      </c>
      <c r="B19" s="88">
        <v>226770.75276556617</v>
      </c>
      <c r="C19" s="22"/>
      <c r="D19" s="22"/>
      <c r="E19" s="22"/>
      <c r="F19" s="22"/>
      <c r="G19" s="22"/>
      <c r="H19" s="22"/>
      <c r="I19" s="22"/>
      <c r="J19" s="22"/>
      <c r="K19" s="22"/>
      <c r="L19" s="22"/>
    </row>
    <row r="21" spans="1:12" ht="15.75" thickBot="1" x14ac:dyDescent="0.3"/>
    <row r="22" spans="1:12" ht="15.75" thickBot="1" x14ac:dyDescent="0.3">
      <c r="A22" s="62" t="s">
        <v>14</v>
      </c>
      <c r="B22" s="65" t="s">
        <v>13</v>
      </c>
    </row>
    <row r="23" spans="1:12" ht="15.75" thickBot="1" x14ac:dyDescent="0.3">
      <c r="A23" s="87" t="s">
        <v>149</v>
      </c>
      <c r="B23" s="88">
        <v>62760.109925057135</v>
      </c>
    </row>
    <row r="25" spans="1:12" ht="15.75" thickBot="1" x14ac:dyDescent="0.3"/>
    <row r="26" spans="1:12" ht="15.75" thickBot="1" x14ac:dyDescent="0.3">
      <c r="A26" s="62" t="s">
        <v>14</v>
      </c>
      <c r="B26" s="65" t="s">
        <v>13</v>
      </c>
    </row>
    <row r="27" spans="1:12" ht="15.75" thickBot="1" x14ac:dyDescent="0.3">
      <c r="A27" s="87" t="s">
        <v>148</v>
      </c>
      <c r="B27" s="88">
        <v>26908.51078630568</v>
      </c>
    </row>
    <row r="28" spans="1:12" ht="15.75" thickBot="1" x14ac:dyDescent="0.3"/>
    <row r="29" spans="1:12" ht="15.75" thickBot="1" x14ac:dyDescent="0.3">
      <c r="A29" s="62" t="s">
        <v>14</v>
      </c>
      <c r="B29" s="65" t="s">
        <v>13</v>
      </c>
    </row>
    <row r="30" spans="1:12" ht="15.75" thickBot="1" x14ac:dyDescent="0.3">
      <c r="A30" s="87" t="s">
        <v>147</v>
      </c>
      <c r="B30" s="88">
        <v>32327.516482917777</v>
      </c>
    </row>
    <row r="31" spans="1:12" ht="15.75" thickBot="1" x14ac:dyDescent="0.3"/>
    <row r="32" spans="1:12" ht="15.75" thickBot="1" x14ac:dyDescent="0.3">
      <c r="A32" s="62" t="s">
        <v>14</v>
      </c>
      <c r="B32" s="26" t="s">
        <v>117</v>
      </c>
      <c r="C32" s="26" t="s">
        <v>116</v>
      </c>
      <c r="D32" s="26" t="s">
        <v>115</v>
      </c>
      <c r="E32" s="26" t="s">
        <v>114</v>
      </c>
      <c r="F32" s="26" t="s">
        <v>113</v>
      </c>
      <c r="G32" s="65" t="s">
        <v>112</v>
      </c>
      <c r="H32" s="65" t="s">
        <v>111</v>
      </c>
      <c r="I32" s="65" t="s">
        <v>110</v>
      </c>
      <c r="J32" s="65" t="s">
        <v>109</v>
      </c>
      <c r="K32" s="65" t="s">
        <v>108</v>
      </c>
      <c r="L32" s="65" t="s">
        <v>107</v>
      </c>
    </row>
    <row r="33" spans="1:12" ht="15.75" thickBot="1" x14ac:dyDescent="0.3">
      <c r="A33" s="87" t="s">
        <v>146</v>
      </c>
      <c r="B33" s="63"/>
      <c r="C33" s="23">
        <v>490219.20078105532</v>
      </c>
      <c r="D33" s="23">
        <v>490219.20078105532</v>
      </c>
      <c r="E33" s="23">
        <v>490219.20078105532</v>
      </c>
      <c r="F33" s="23">
        <v>490219.20078105532</v>
      </c>
      <c r="G33" s="23">
        <v>500023.58479667641</v>
      </c>
      <c r="H33" s="23">
        <v>500023.58479667641</v>
      </c>
      <c r="I33" s="23">
        <v>500023.58479667641</v>
      </c>
      <c r="J33" s="23">
        <v>510024.05649260996</v>
      </c>
      <c r="K33" s="23">
        <v>510024.05649260996</v>
      </c>
      <c r="L33" s="23">
        <v>510024.05649260996</v>
      </c>
    </row>
    <row r="36" spans="1:12" ht="15.75" thickBot="1" x14ac:dyDescent="0.3">
      <c r="A36" s="67"/>
    </row>
    <row r="37" spans="1:12" ht="15.75" thickBot="1" x14ac:dyDescent="0.3">
      <c r="A37" s="27" t="s">
        <v>14</v>
      </c>
      <c r="B37" s="65" t="s">
        <v>145</v>
      </c>
      <c r="C37" s="65" t="s">
        <v>144</v>
      </c>
      <c r="D37" s="65" t="s">
        <v>143</v>
      </c>
      <c r="E37" s="65" t="s">
        <v>142</v>
      </c>
      <c r="F37" s="65" t="s">
        <v>141</v>
      </c>
      <c r="G37" s="65" t="s">
        <v>140</v>
      </c>
      <c r="H37" s="65" t="s">
        <v>139</v>
      </c>
      <c r="I37" s="65" t="s">
        <v>138</v>
      </c>
      <c r="J37" s="65" t="s">
        <v>137</v>
      </c>
      <c r="K37" s="65" t="s">
        <v>136</v>
      </c>
      <c r="L37" s="65" t="s">
        <v>135</v>
      </c>
    </row>
    <row r="38" spans="1:12" ht="15.75" thickBot="1" x14ac:dyDescent="0.3">
      <c r="A38" s="86" t="s">
        <v>134</v>
      </c>
      <c r="B38" s="85"/>
      <c r="C38" s="84"/>
      <c r="D38" s="84"/>
      <c r="E38" s="84"/>
      <c r="F38" s="84"/>
      <c r="G38" s="84"/>
      <c r="H38" s="84"/>
      <c r="I38" s="84"/>
      <c r="J38" s="84"/>
      <c r="K38" s="84"/>
      <c r="L38" s="83"/>
    </row>
    <row r="39" spans="1:12" x14ac:dyDescent="0.25">
      <c r="A39" s="82" t="s">
        <v>133</v>
      </c>
      <c r="B39" s="81"/>
      <c r="C39" s="80">
        <v>1248.39327381722</v>
      </c>
      <c r="D39" s="80">
        <v>1248.39327381722</v>
      </c>
      <c r="E39" s="80">
        <v>1248.39327381722</v>
      </c>
      <c r="F39" s="80">
        <v>1248.39327381722</v>
      </c>
      <c r="G39" s="80">
        <v>1273.3611392935645</v>
      </c>
      <c r="H39" s="80">
        <v>1273.3611392935645</v>
      </c>
      <c r="I39" s="80">
        <v>1273.3611392935645</v>
      </c>
      <c r="J39" s="80">
        <v>1298.8283620794357</v>
      </c>
      <c r="K39" s="80">
        <v>1298.8283620794357</v>
      </c>
      <c r="L39" s="80">
        <v>1298.8283620794357</v>
      </c>
    </row>
    <row r="40" spans="1:12" x14ac:dyDescent="0.25">
      <c r="A40" s="72" t="s">
        <v>132</v>
      </c>
      <c r="B40" s="79">
        <v>250</v>
      </c>
      <c r="C40" s="71">
        <v>250</v>
      </c>
      <c r="D40" s="71">
        <v>300</v>
      </c>
      <c r="E40" s="71">
        <v>350</v>
      </c>
      <c r="F40" s="71">
        <v>350</v>
      </c>
      <c r="G40" s="71">
        <v>350</v>
      </c>
      <c r="H40" s="71">
        <v>350</v>
      </c>
      <c r="I40" s="71">
        <v>350</v>
      </c>
      <c r="J40" s="71">
        <v>350</v>
      </c>
      <c r="K40" s="71">
        <v>350</v>
      </c>
      <c r="L40" s="71">
        <v>350</v>
      </c>
    </row>
    <row r="41" spans="1:12" ht="15.75" thickBot="1" x14ac:dyDescent="0.3">
      <c r="A41" s="70" t="s">
        <v>64</v>
      </c>
      <c r="B41" s="78">
        <f>IFERROR(B39/B40,0)</f>
        <v>0</v>
      </c>
      <c r="C41" s="69">
        <f t="shared" ref="C41:L41" si="0">C39*C40</f>
        <v>312098.318454305</v>
      </c>
      <c r="D41" s="69">
        <f t="shared" si="0"/>
        <v>374517.98214516602</v>
      </c>
      <c r="E41" s="69">
        <f t="shared" si="0"/>
        <v>436937.64583602699</v>
      </c>
      <c r="F41" s="69">
        <f t="shared" si="0"/>
        <v>436937.64583602699</v>
      </c>
      <c r="G41" s="69">
        <f t="shared" si="0"/>
        <v>445676.39875274757</v>
      </c>
      <c r="H41" s="69">
        <f t="shared" si="0"/>
        <v>445676.39875274757</v>
      </c>
      <c r="I41" s="69">
        <f t="shared" si="0"/>
        <v>445676.39875274757</v>
      </c>
      <c r="J41" s="69">
        <f t="shared" si="0"/>
        <v>454589.92672780249</v>
      </c>
      <c r="K41" s="69">
        <f t="shared" si="0"/>
        <v>454589.92672780249</v>
      </c>
      <c r="L41" s="69">
        <f t="shared" si="0"/>
        <v>454589.92672780249</v>
      </c>
    </row>
  </sheetData>
  <sheetProtection algorithmName="SHA-512" hashValue="VjJM0Ehhh8d67pQIZ+XVE6kgDWB9+3dlXfaQbpIQilhA+suw4gHFYHaX0aOlyvPA46g3JrUh0F2pX1tg7q151w==" saltValue="gMW1REasAJGqNXSl6+ejIw==" spinCount="100000" sheet="1" selectLockedCells="1"/>
  <mergeCells count="1">
    <mergeCell ref="A2:C2"/>
  </mergeCells>
  <pageMargins left="0.25" right="0.25" top="0.75" bottom="0.75" header="0.3" footer="0.3"/>
  <pageSetup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322-38A1-4C3B-818D-51FF51D3DC94}">
  <sheetPr>
    <tabColor theme="9" tint="0.39997558519241921"/>
  </sheetPr>
  <dimension ref="A1:L62"/>
  <sheetViews>
    <sheetView showGridLines="0" zoomScale="70" zoomScaleNormal="70" workbookViewId="0">
      <selection activeCell="B35" sqref="B35:D38"/>
    </sheetView>
  </sheetViews>
  <sheetFormatPr defaultColWidth="8.7109375" defaultRowHeight="15" x14ac:dyDescent="0.25"/>
  <cols>
    <col min="1" max="1" width="53" customWidth="1"/>
    <col min="2" max="2" width="24.140625" customWidth="1"/>
    <col min="3" max="3" width="22.140625" customWidth="1"/>
    <col min="4" max="4" width="23.28515625" bestFit="1" customWidth="1"/>
    <col min="5" max="12" width="16.5703125" customWidth="1"/>
  </cols>
  <sheetData>
    <row r="1" spans="1:12" x14ac:dyDescent="0.25">
      <c r="A1" s="28" t="s">
        <v>185</v>
      </c>
    </row>
    <row r="2" spans="1:12" x14ac:dyDescent="0.25">
      <c r="A2" s="110" t="s">
        <v>17</v>
      </c>
      <c r="B2" s="110"/>
      <c r="C2" s="110"/>
    </row>
    <row r="3" spans="1:12" x14ac:dyDescent="0.25">
      <c r="A3" s="66"/>
    </row>
    <row r="4" spans="1:12" ht="15.75" thickBot="1" x14ac:dyDescent="0.3">
      <c r="A4" s="67"/>
    </row>
    <row r="5" spans="1:12" ht="15.75" thickBot="1" x14ac:dyDescent="0.3">
      <c r="A5" s="214" t="s">
        <v>184</v>
      </c>
      <c r="B5" s="215"/>
      <c r="C5" s="215"/>
      <c r="D5" s="216"/>
    </row>
    <row r="6" spans="1:12" ht="15.75" thickBot="1" x14ac:dyDescent="0.3">
      <c r="A6" s="62" t="s">
        <v>14</v>
      </c>
      <c r="B6" s="65" t="s">
        <v>161</v>
      </c>
      <c r="C6" s="65" t="s">
        <v>160</v>
      </c>
      <c r="D6" s="65" t="s">
        <v>159</v>
      </c>
      <c r="E6" s="25"/>
      <c r="F6" s="25"/>
      <c r="G6" s="25"/>
      <c r="H6" s="25"/>
      <c r="I6" s="25"/>
      <c r="J6" s="25"/>
      <c r="K6" s="25"/>
      <c r="L6" s="25"/>
    </row>
    <row r="7" spans="1:12" x14ac:dyDescent="0.25">
      <c r="A7" s="97" t="s">
        <v>183</v>
      </c>
      <c r="B7" s="96">
        <v>46610</v>
      </c>
      <c r="C7" s="96">
        <v>46610</v>
      </c>
      <c r="D7" s="96">
        <v>372884</v>
      </c>
      <c r="E7" s="91"/>
      <c r="F7" s="91"/>
      <c r="G7" s="91"/>
      <c r="H7" s="91"/>
      <c r="I7" s="91"/>
      <c r="J7" s="91"/>
      <c r="K7" s="91"/>
      <c r="L7" s="91"/>
    </row>
    <row r="8" spans="1:12" ht="30" x14ac:dyDescent="0.25">
      <c r="A8" s="97" t="s">
        <v>182</v>
      </c>
      <c r="B8" s="96">
        <v>5376</v>
      </c>
      <c r="C8" s="96">
        <v>5376</v>
      </c>
      <c r="D8" s="96">
        <v>43011</v>
      </c>
      <c r="E8" s="91"/>
      <c r="F8" s="91"/>
      <c r="G8" s="91"/>
      <c r="H8" s="91"/>
      <c r="I8" s="91"/>
      <c r="J8" s="91"/>
      <c r="K8" s="91"/>
      <c r="L8" s="91"/>
    </row>
    <row r="9" spans="1:12" x14ac:dyDescent="0.25">
      <c r="A9" s="97" t="s">
        <v>181</v>
      </c>
      <c r="B9" s="96">
        <v>5376</v>
      </c>
      <c r="C9" s="96">
        <v>5376</v>
      </c>
      <c r="D9" s="96">
        <v>43011</v>
      </c>
      <c r="E9" s="91"/>
      <c r="F9" s="91"/>
      <c r="G9" s="91"/>
      <c r="H9" s="91"/>
      <c r="I9" s="91"/>
      <c r="J9" s="91"/>
      <c r="K9" s="91"/>
      <c r="L9" s="91"/>
    </row>
    <row r="10" spans="1:12" ht="30" x14ac:dyDescent="0.25">
      <c r="A10" s="97" t="s">
        <v>180</v>
      </c>
      <c r="B10" s="96">
        <v>5415</v>
      </c>
      <c r="C10" s="96">
        <v>5415</v>
      </c>
      <c r="D10" s="96">
        <v>43320</v>
      </c>
      <c r="E10" s="91"/>
      <c r="F10" s="91"/>
      <c r="G10" s="91"/>
      <c r="H10" s="91"/>
      <c r="I10" s="91"/>
      <c r="J10" s="91"/>
      <c r="K10" s="91"/>
      <c r="L10" s="91"/>
    </row>
    <row r="11" spans="1:12" x14ac:dyDescent="0.25">
      <c r="A11" s="97" t="s">
        <v>179</v>
      </c>
      <c r="B11" s="96">
        <v>11531</v>
      </c>
      <c r="C11" s="96">
        <v>11531</v>
      </c>
      <c r="D11" s="96">
        <v>92250</v>
      </c>
      <c r="E11" s="91"/>
      <c r="F11" s="91"/>
      <c r="G11" s="91"/>
      <c r="H11" s="91"/>
      <c r="I11" s="91"/>
      <c r="J11" s="91"/>
      <c r="K11" s="91"/>
      <c r="L11" s="91"/>
    </row>
    <row r="12" spans="1:12" ht="30" x14ac:dyDescent="0.25">
      <c r="A12" s="97" t="s">
        <v>178</v>
      </c>
      <c r="B12" s="96">
        <v>8791</v>
      </c>
      <c r="C12" s="96">
        <v>8791</v>
      </c>
      <c r="D12" s="96">
        <v>70327</v>
      </c>
      <c r="E12" s="91"/>
      <c r="F12" s="91"/>
      <c r="G12" s="91"/>
      <c r="H12" s="91"/>
      <c r="I12" s="91"/>
      <c r="J12" s="91"/>
      <c r="K12" s="91"/>
      <c r="L12" s="91"/>
    </row>
    <row r="13" spans="1:12" x14ac:dyDescent="0.25">
      <c r="A13" s="97" t="s">
        <v>177</v>
      </c>
      <c r="B13" s="96">
        <v>0</v>
      </c>
      <c r="C13" s="96">
        <v>0</v>
      </c>
      <c r="D13" s="96">
        <v>0</v>
      </c>
      <c r="E13" s="91"/>
      <c r="F13" s="91"/>
      <c r="G13" s="91"/>
      <c r="H13" s="91"/>
      <c r="I13" s="91"/>
      <c r="J13" s="91"/>
      <c r="K13" s="91"/>
      <c r="L13" s="91"/>
    </row>
    <row r="14" spans="1:12" x14ac:dyDescent="0.25">
      <c r="A14" s="97" t="s">
        <v>176</v>
      </c>
      <c r="B14" s="96">
        <v>11531</v>
      </c>
      <c r="C14" s="96">
        <v>11531</v>
      </c>
      <c r="D14" s="96">
        <v>92250</v>
      </c>
      <c r="E14" s="91"/>
      <c r="F14" s="91"/>
      <c r="G14" s="91"/>
      <c r="H14" s="91"/>
      <c r="I14" s="91"/>
      <c r="J14" s="91"/>
      <c r="K14" s="91"/>
      <c r="L14" s="91"/>
    </row>
    <row r="15" spans="1:12" x14ac:dyDescent="0.25">
      <c r="A15" s="97" t="s">
        <v>175</v>
      </c>
      <c r="B15" s="96">
        <v>38823</v>
      </c>
      <c r="C15" s="96">
        <v>38823</v>
      </c>
      <c r="D15" s="96">
        <v>310587</v>
      </c>
      <c r="E15" s="91"/>
      <c r="F15" s="91"/>
      <c r="G15" s="91"/>
      <c r="H15" s="91"/>
      <c r="I15" s="91"/>
      <c r="J15" s="91"/>
      <c r="K15" s="91"/>
      <c r="L15" s="91"/>
    </row>
    <row r="16" spans="1:12" ht="30" x14ac:dyDescent="0.25">
      <c r="A16" s="97" t="s">
        <v>174</v>
      </c>
      <c r="B16" s="96">
        <v>0</v>
      </c>
      <c r="C16" s="96">
        <v>0</v>
      </c>
      <c r="D16" s="96">
        <v>0</v>
      </c>
      <c r="E16" s="91"/>
      <c r="F16" s="91"/>
      <c r="G16" s="91"/>
      <c r="H16" s="91"/>
      <c r="I16" s="91"/>
      <c r="J16" s="91"/>
      <c r="K16" s="91"/>
      <c r="L16" s="91"/>
    </row>
    <row r="17" spans="1:12" ht="30" x14ac:dyDescent="0.25">
      <c r="A17" s="97" t="s">
        <v>173</v>
      </c>
      <c r="B17" s="96">
        <v>19270</v>
      </c>
      <c r="C17" s="96">
        <v>19270</v>
      </c>
      <c r="D17" s="96">
        <v>154160</v>
      </c>
      <c r="E17" s="91"/>
      <c r="F17" s="91"/>
      <c r="G17" s="91"/>
      <c r="H17" s="91"/>
      <c r="I17" s="91"/>
      <c r="J17" s="91"/>
      <c r="K17" s="91"/>
      <c r="L17" s="91"/>
    </row>
    <row r="18" spans="1:12" x14ac:dyDescent="0.25">
      <c r="A18" s="97" t="s">
        <v>172</v>
      </c>
      <c r="B18" s="96">
        <v>17364</v>
      </c>
      <c r="C18" s="96">
        <v>17364</v>
      </c>
      <c r="D18" s="96">
        <v>138916</v>
      </c>
      <c r="E18" s="91"/>
      <c r="F18" s="91"/>
      <c r="G18" s="91"/>
      <c r="H18" s="91"/>
      <c r="I18" s="91"/>
      <c r="J18" s="91"/>
      <c r="K18" s="91"/>
      <c r="L18" s="91"/>
    </row>
    <row r="19" spans="1:12" x14ac:dyDescent="0.25">
      <c r="A19" s="97" t="s">
        <v>171</v>
      </c>
      <c r="B19" s="96">
        <v>57752</v>
      </c>
      <c r="C19" s="96">
        <v>57752</v>
      </c>
      <c r="D19" s="96">
        <v>462016</v>
      </c>
      <c r="E19" s="91"/>
      <c r="F19" s="91"/>
      <c r="G19" s="91"/>
      <c r="H19" s="91"/>
      <c r="I19" s="91"/>
      <c r="J19" s="91"/>
      <c r="K19" s="91"/>
      <c r="L19" s="91"/>
    </row>
    <row r="20" spans="1:12" x14ac:dyDescent="0.25">
      <c r="A20" s="102" t="s">
        <v>170</v>
      </c>
      <c r="B20" s="101">
        <v>60306</v>
      </c>
      <c r="C20" s="101">
        <v>60306</v>
      </c>
      <c r="D20" s="101">
        <v>482446</v>
      </c>
      <c r="E20" s="91"/>
      <c r="F20" s="91"/>
      <c r="G20" s="91"/>
      <c r="H20" s="91"/>
      <c r="I20" s="91"/>
      <c r="J20" s="91"/>
      <c r="K20" s="91"/>
      <c r="L20" s="91"/>
    </row>
    <row r="21" spans="1:12" x14ac:dyDescent="0.25">
      <c r="A21" s="102" t="s">
        <v>169</v>
      </c>
      <c r="B21" s="101">
        <v>22707</v>
      </c>
      <c r="C21" s="101">
        <v>22707</v>
      </c>
      <c r="D21" s="101">
        <v>181656</v>
      </c>
      <c r="E21" s="91"/>
      <c r="F21" s="91"/>
      <c r="G21" s="91"/>
      <c r="H21" s="91"/>
      <c r="I21" s="91"/>
      <c r="J21" s="91"/>
      <c r="K21" s="91"/>
      <c r="L21" s="91"/>
    </row>
    <row r="22" spans="1:12" ht="30.75" thickBot="1" x14ac:dyDescent="0.3">
      <c r="A22" s="95" t="s">
        <v>168</v>
      </c>
      <c r="B22" s="94">
        <v>58293</v>
      </c>
      <c r="C22" s="94">
        <v>58293</v>
      </c>
      <c r="D22" s="94">
        <v>466343</v>
      </c>
      <c r="E22" s="91"/>
      <c r="F22" s="91"/>
      <c r="G22" s="91"/>
      <c r="H22" s="91"/>
      <c r="I22" s="91"/>
      <c r="J22" s="91"/>
      <c r="K22" s="91"/>
      <c r="L22" s="91"/>
    </row>
    <row r="24" spans="1:12" ht="15.75" thickBot="1" x14ac:dyDescent="0.3"/>
    <row r="25" spans="1:12" ht="15.75" thickBot="1" x14ac:dyDescent="0.3">
      <c r="A25" s="214" t="s">
        <v>167</v>
      </c>
      <c r="B25" s="215"/>
      <c r="C25" s="215"/>
      <c r="D25" s="216"/>
    </row>
    <row r="26" spans="1:12" ht="15.75" thickBot="1" x14ac:dyDescent="0.3">
      <c r="A26" s="62" t="s">
        <v>14</v>
      </c>
      <c r="B26" s="26" t="s">
        <v>161</v>
      </c>
      <c r="C26" s="26" t="s">
        <v>160</v>
      </c>
      <c r="D26" s="26" t="s">
        <v>159</v>
      </c>
      <c r="E26" s="25"/>
      <c r="F26" s="25"/>
      <c r="G26" s="25"/>
      <c r="H26" s="25"/>
      <c r="I26" s="25"/>
      <c r="J26" s="25"/>
      <c r="K26" s="25"/>
      <c r="L26" s="25"/>
    </row>
    <row r="27" spans="1:12" ht="30" x14ac:dyDescent="0.25">
      <c r="A27" s="97" t="s">
        <v>166</v>
      </c>
      <c r="B27" s="100">
        <v>157688</v>
      </c>
      <c r="C27" s="100">
        <v>157688</v>
      </c>
      <c r="D27" s="100">
        <v>1261502</v>
      </c>
      <c r="E27" s="25"/>
      <c r="F27" s="25"/>
      <c r="G27" s="25"/>
      <c r="H27" s="25"/>
      <c r="I27" s="25"/>
      <c r="J27" s="25"/>
      <c r="K27" s="25"/>
      <c r="L27" s="25"/>
    </row>
    <row r="28" spans="1:12" x14ac:dyDescent="0.25">
      <c r="A28" s="99" t="s">
        <v>165</v>
      </c>
      <c r="B28" s="98">
        <v>0</v>
      </c>
      <c r="C28" s="98">
        <v>0</v>
      </c>
      <c r="D28" s="98">
        <v>0</v>
      </c>
      <c r="E28" s="91"/>
      <c r="F28" s="91"/>
      <c r="G28" s="91"/>
      <c r="H28" s="91"/>
      <c r="I28" s="91"/>
      <c r="J28" s="91"/>
      <c r="K28" s="91"/>
      <c r="L28" s="91"/>
    </row>
    <row r="29" spans="1:12" x14ac:dyDescent="0.25">
      <c r="A29" s="97" t="s">
        <v>164</v>
      </c>
      <c r="B29" s="96">
        <v>0</v>
      </c>
      <c r="C29" s="96">
        <v>0</v>
      </c>
      <c r="D29" s="96">
        <v>0</v>
      </c>
      <c r="E29" s="91"/>
      <c r="F29" s="91"/>
      <c r="G29" s="91"/>
      <c r="H29" s="91"/>
      <c r="I29" s="91"/>
      <c r="J29" s="91"/>
      <c r="K29" s="91"/>
      <c r="L29" s="91"/>
    </row>
    <row r="30" spans="1:12" ht="30.75" thickBot="1" x14ac:dyDescent="0.3">
      <c r="A30" s="95" t="s">
        <v>163</v>
      </c>
      <c r="B30" s="94">
        <v>0</v>
      </c>
      <c r="C30" s="94">
        <v>0</v>
      </c>
      <c r="D30" s="94">
        <v>0</v>
      </c>
      <c r="E30" s="91"/>
      <c r="F30" s="91"/>
      <c r="G30" s="91"/>
      <c r="H30" s="91"/>
      <c r="I30" s="91"/>
      <c r="J30" s="91"/>
      <c r="K30" s="91"/>
      <c r="L30" s="91"/>
    </row>
    <row r="31" spans="1:12" x14ac:dyDescent="0.25">
      <c r="A31" s="92"/>
      <c r="B31" s="91"/>
      <c r="C31" s="91"/>
      <c r="D31" s="91"/>
      <c r="E31" s="91"/>
      <c r="F31" s="91"/>
      <c r="G31" s="91"/>
      <c r="H31" s="91"/>
      <c r="I31" s="91"/>
      <c r="J31" s="91"/>
      <c r="K31" s="91"/>
      <c r="L31" s="91"/>
    </row>
    <row r="32" spans="1:12" ht="15.75" thickBot="1" x14ac:dyDescent="0.3">
      <c r="A32" s="92"/>
      <c r="B32" s="91"/>
      <c r="C32" s="91"/>
      <c r="D32" s="91"/>
      <c r="E32" s="91"/>
      <c r="F32" s="91"/>
      <c r="G32" s="91"/>
      <c r="H32" s="91"/>
      <c r="I32" s="91"/>
      <c r="J32" s="91"/>
      <c r="K32" s="91"/>
      <c r="L32" s="91"/>
    </row>
    <row r="33" spans="1:12" ht="15.75" thickBot="1" x14ac:dyDescent="0.3">
      <c r="A33" s="217" t="s">
        <v>162</v>
      </c>
      <c r="B33" s="218"/>
      <c r="C33" s="218"/>
      <c r="D33" s="219"/>
      <c r="E33" s="91"/>
      <c r="F33" s="91"/>
      <c r="G33" s="91"/>
      <c r="H33" s="91"/>
      <c r="I33" s="91"/>
      <c r="J33" s="91"/>
      <c r="K33" s="91"/>
      <c r="L33" s="91"/>
    </row>
    <row r="34" spans="1:12" ht="15.75" thickBot="1" x14ac:dyDescent="0.3">
      <c r="A34" s="62" t="s">
        <v>14</v>
      </c>
      <c r="B34" s="65" t="s">
        <v>161</v>
      </c>
      <c r="C34" s="65" t="s">
        <v>160</v>
      </c>
      <c r="D34" s="65" t="s">
        <v>159</v>
      </c>
      <c r="E34" s="91"/>
      <c r="F34" s="91"/>
      <c r="G34" s="91"/>
      <c r="H34" s="91"/>
      <c r="I34" s="91"/>
      <c r="J34" s="91"/>
      <c r="K34" s="91"/>
      <c r="L34" s="91"/>
    </row>
    <row r="35" spans="1:12" ht="30" x14ac:dyDescent="0.25">
      <c r="A35" s="99" t="s">
        <v>158</v>
      </c>
      <c r="B35" s="98">
        <v>69883</v>
      </c>
      <c r="C35" s="98">
        <v>69883</v>
      </c>
      <c r="D35" s="98">
        <v>559067</v>
      </c>
      <c r="E35" s="91"/>
      <c r="F35" s="91"/>
      <c r="G35" s="91"/>
      <c r="H35" s="91"/>
      <c r="I35" s="91"/>
      <c r="J35" s="91"/>
      <c r="K35" s="91"/>
      <c r="L35" s="91"/>
    </row>
    <row r="36" spans="1:12" ht="30" x14ac:dyDescent="0.25">
      <c r="A36" s="97" t="s">
        <v>157</v>
      </c>
      <c r="B36" s="96">
        <v>52734</v>
      </c>
      <c r="C36" s="96">
        <v>52734</v>
      </c>
      <c r="D36" s="96">
        <v>421871.99999999994</v>
      </c>
      <c r="E36" s="91"/>
      <c r="F36" s="91"/>
      <c r="G36" s="91"/>
      <c r="H36" s="91"/>
      <c r="I36" s="91"/>
      <c r="J36" s="91"/>
      <c r="K36" s="91"/>
      <c r="L36" s="91"/>
    </row>
    <row r="37" spans="1:12" x14ac:dyDescent="0.25">
      <c r="A37" s="97" t="s">
        <v>156</v>
      </c>
      <c r="B37" s="96">
        <v>15459</v>
      </c>
      <c r="C37" s="96">
        <v>15459</v>
      </c>
      <c r="D37" s="96">
        <v>123672</v>
      </c>
      <c r="E37" s="91"/>
      <c r="F37" s="91"/>
      <c r="G37" s="91"/>
      <c r="H37" s="91"/>
      <c r="I37" s="91"/>
      <c r="J37" s="91"/>
      <c r="K37" s="91"/>
      <c r="L37" s="91"/>
    </row>
    <row r="38" spans="1:12" ht="15.75" thickBot="1" x14ac:dyDescent="0.3">
      <c r="A38" s="95" t="s">
        <v>155</v>
      </c>
      <c r="B38" s="94">
        <v>49448</v>
      </c>
      <c r="C38" s="94">
        <v>49448</v>
      </c>
      <c r="D38" s="94">
        <v>395583</v>
      </c>
      <c r="E38" s="91"/>
      <c r="F38" s="91"/>
      <c r="G38" s="91"/>
      <c r="H38" s="91"/>
      <c r="I38" s="91"/>
      <c r="J38" s="91"/>
      <c r="K38" s="91"/>
      <c r="L38" s="91"/>
    </row>
    <row r="39" spans="1:12" x14ac:dyDescent="0.25">
      <c r="A39" s="92"/>
      <c r="B39" s="91"/>
      <c r="C39" s="91"/>
      <c r="D39" s="91"/>
      <c r="E39" s="91"/>
      <c r="F39" s="91"/>
      <c r="G39" s="91"/>
      <c r="H39" s="91"/>
      <c r="I39" s="91"/>
      <c r="J39" s="91"/>
      <c r="K39" s="91"/>
      <c r="L39" s="91"/>
    </row>
    <row r="40" spans="1:12" x14ac:dyDescent="0.25">
      <c r="A40" s="92"/>
      <c r="B40" s="91"/>
      <c r="C40" s="91"/>
      <c r="D40" s="91"/>
      <c r="E40" s="91"/>
      <c r="F40" s="91"/>
      <c r="G40" s="91"/>
      <c r="H40" s="91"/>
      <c r="I40" s="91"/>
      <c r="J40" s="91"/>
      <c r="K40" s="91"/>
      <c r="L40" s="91"/>
    </row>
    <row r="41" spans="1:12" x14ac:dyDescent="0.25">
      <c r="A41" s="92"/>
      <c r="B41" s="91"/>
      <c r="C41" s="91"/>
      <c r="D41" s="91"/>
      <c r="E41" s="91"/>
      <c r="F41" s="91"/>
      <c r="G41" s="91"/>
      <c r="H41" s="91"/>
      <c r="I41" s="91"/>
      <c r="J41" s="91"/>
      <c r="K41" s="91"/>
      <c r="L41" s="91"/>
    </row>
    <row r="42" spans="1:12" x14ac:dyDescent="0.25">
      <c r="A42" s="92"/>
      <c r="B42" s="91"/>
      <c r="C42" s="91"/>
      <c r="D42" s="91"/>
      <c r="E42" s="91"/>
      <c r="F42" s="91"/>
      <c r="G42" s="91"/>
      <c r="H42" s="91"/>
      <c r="I42" s="91"/>
      <c r="J42" s="91"/>
      <c r="K42" s="91"/>
      <c r="L42" s="91"/>
    </row>
    <row r="43" spans="1:12" x14ac:dyDescent="0.25">
      <c r="B43" s="22"/>
      <c r="C43" s="22"/>
      <c r="D43" s="22"/>
      <c r="E43" s="22"/>
      <c r="F43" s="22"/>
      <c r="G43" s="22"/>
      <c r="H43" s="22"/>
      <c r="I43" s="22"/>
      <c r="J43" s="22"/>
      <c r="K43" s="22"/>
      <c r="L43" s="22"/>
    </row>
    <row r="44" spans="1:12" x14ac:dyDescent="0.25">
      <c r="B44" s="22"/>
      <c r="C44" s="22"/>
      <c r="D44" s="22"/>
      <c r="E44" s="22"/>
      <c r="F44" s="22"/>
    </row>
    <row r="45" spans="1:12" x14ac:dyDescent="0.25">
      <c r="B45" s="22"/>
      <c r="C45" s="22"/>
      <c r="D45" s="22"/>
      <c r="E45" s="22"/>
      <c r="F45" s="22"/>
    </row>
    <row r="46" spans="1:12" x14ac:dyDescent="0.25">
      <c r="A46" s="93"/>
      <c r="B46" s="25"/>
      <c r="C46" s="25"/>
      <c r="D46" s="25"/>
      <c r="E46" s="25"/>
      <c r="F46" s="25"/>
      <c r="G46" s="25"/>
      <c r="H46" s="25"/>
      <c r="I46" s="25"/>
      <c r="J46" s="25"/>
      <c r="K46" s="25"/>
      <c r="L46" s="25"/>
    </row>
    <row r="47" spans="1:12" x14ac:dyDescent="0.25">
      <c r="A47" s="92"/>
      <c r="B47" s="91"/>
      <c r="C47" s="91"/>
      <c r="D47" s="91"/>
      <c r="E47" s="91"/>
      <c r="F47" s="91"/>
      <c r="G47" s="91"/>
      <c r="H47" s="91"/>
      <c r="I47" s="91"/>
      <c r="J47" s="91"/>
      <c r="K47" s="91"/>
      <c r="L47" s="91"/>
    </row>
    <row r="48" spans="1:12" x14ac:dyDescent="0.25">
      <c r="A48" s="92"/>
      <c r="B48" s="91"/>
      <c r="C48" s="91"/>
      <c r="D48" s="91"/>
      <c r="E48" s="91"/>
      <c r="F48" s="91"/>
      <c r="G48" s="91"/>
      <c r="H48" s="91"/>
      <c r="I48" s="91"/>
      <c r="J48" s="91"/>
      <c r="K48" s="91"/>
      <c r="L48" s="91"/>
    </row>
    <row r="49" spans="1:12" x14ac:dyDescent="0.25">
      <c r="A49" s="92"/>
      <c r="B49" s="91"/>
      <c r="C49" s="91"/>
      <c r="D49" s="91"/>
      <c r="E49" s="91"/>
      <c r="F49" s="91"/>
      <c r="G49" s="91"/>
      <c r="H49" s="91"/>
      <c r="I49" s="91"/>
      <c r="J49" s="91"/>
      <c r="K49" s="91"/>
      <c r="L49" s="91"/>
    </row>
    <row r="50" spans="1:12" x14ac:dyDescent="0.25">
      <c r="A50" s="92"/>
      <c r="B50" s="91"/>
      <c r="C50" s="91"/>
      <c r="D50" s="91"/>
      <c r="E50" s="91"/>
      <c r="F50" s="91"/>
      <c r="G50" s="91"/>
      <c r="H50" s="91"/>
      <c r="I50" s="91"/>
      <c r="J50" s="91"/>
      <c r="K50" s="91"/>
      <c r="L50" s="91"/>
    </row>
    <row r="51" spans="1:12" x14ac:dyDescent="0.25">
      <c r="A51" s="92"/>
      <c r="B51" s="91"/>
      <c r="C51" s="91"/>
      <c r="D51" s="91"/>
      <c r="E51" s="91"/>
      <c r="F51" s="91"/>
      <c r="G51" s="91"/>
      <c r="H51" s="91"/>
      <c r="I51" s="91"/>
      <c r="J51" s="91"/>
      <c r="K51" s="91"/>
      <c r="L51" s="91"/>
    </row>
    <row r="52" spans="1:12" x14ac:dyDescent="0.25">
      <c r="A52" s="92"/>
      <c r="B52" s="91"/>
      <c r="C52" s="91"/>
      <c r="D52" s="91"/>
      <c r="E52" s="91"/>
      <c r="F52" s="91"/>
      <c r="G52" s="91"/>
      <c r="H52" s="91"/>
      <c r="I52" s="91"/>
      <c r="J52" s="91"/>
      <c r="K52" s="91"/>
      <c r="L52" s="91"/>
    </row>
    <row r="53" spans="1:12" x14ac:dyDescent="0.25">
      <c r="A53" s="92"/>
      <c r="B53" s="91"/>
      <c r="C53" s="91"/>
      <c r="D53" s="91"/>
      <c r="E53" s="91"/>
      <c r="F53" s="91"/>
      <c r="G53" s="91"/>
      <c r="H53" s="91"/>
      <c r="I53" s="91"/>
      <c r="J53" s="91"/>
      <c r="K53" s="91"/>
      <c r="L53" s="91"/>
    </row>
    <row r="54" spans="1:12" x14ac:dyDescent="0.25">
      <c r="A54" s="92"/>
      <c r="B54" s="91"/>
      <c r="C54" s="91"/>
      <c r="D54" s="91"/>
      <c r="E54" s="91"/>
      <c r="F54" s="91"/>
      <c r="G54" s="91"/>
      <c r="H54" s="91"/>
      <c r="I54" s="91"/>
      <c r="J54" s="91"/>
      <c r="K54" s="91"/>
      <c r="L54" s="91"/>
    </row>
    <row r="55" spans="1:12" x14ac:dyDescent="0.25">
      <c r="A55" s="92"/>
      <c r="B55" s="91"/>
      <c r="C55" s="91"/>
      <c r="D55" s="91"/>
      <c r="E55" s="91"/>
      <c r="F55" s="91"/>
      <c r="G55" s="91"/>
      <c r="H55" s="91"/>
      <c r="I55" s="91"/>
      <c r="J55" s="91"/>
      <c r="K55" s="91"/>
      <c r="L55" s="91"/>
    </row>
    <row r="56" spans="1:12" x14ac:dyDescent="0.25">
      <c r="A56" s="92"/>
      <c r="B56" s="91"/>
      <c r="C56" s="91"/>
      <c r="D56" s="91"/>
      <c r="E56" s="91"/>
      <c r="F56" s="91"/>
      <c r="G56" s="91"/>
      <c r="H56" s="91"/>
      <c r="I56" s="91"/>
      <c r="J56" s="91"/>
      <c r="K56" s="91"/>
      <c r="L56" s="91"/>
    </row>
    <row r="57" spans="1:12" x14ac:dyDescent="0.25">
      <c r="A57" s="92"/>
      <c r="B57" s="91"/>
      <c r="C57" s="91"/>
      <c r="D57" s="91"/>
      <c r="E57" s="91"/>
      <c r="F57" s="91"/>
      <c r="G57" s="91"/>
      <c r="H57" s="91"/>
      <c r="I57" s="91"/>
      <c r="J57" s="91"/>
      <c r="K57" s="91"/>
      <c r="L57" s="91"/>
    </row>
    <row r="58" spans="1:12" x14ac:dyDescent="0.25">
      <c r="A58" s="92"/>
      <c r="B58" s="91"/>
      <c r="C58" s="91"/>
      <c r="D58" s="91"/>
      <c r="E58" s="91"/>
      <c r="F58" s="91"/>
      <c r="G58" s="91"/>
      <c r="H58" s="91"/>
      <c r="I58" s="91"/>
      <c r="J58" s="91"/>
      <c r="K58" s="91"/>
      <c r="L58" s="91"/>
    </row>
    <row r="59" spans="1:12" x14ac:dyDescent="0.25">
      <c r="A59" s="92"/>
      <c r="B59" s="91"/>
      <c r="C59" s="91"/>
      <c r="D59" s="91"/>
      <c r="E59" s="91"/>
      <c r="F59" s="91"/>
      <c r="G59" s="91"/>
      <c r="H59" s="91"/>
      <c r="I59" s="91"/>
      <c r="J59" s="91"/>
      <c r="K59" s="91"/>
      <c r="L59" s="91"/>
    </row>
    <row r="60" spans="1:12" x14ac:dyDescent="0.25">
      <c r="A60" s="92"/>
      <c r="B60" s="91"/>
      <c r="C60" s="91"/>
      <c r="D60" s="91"/>
      <c r="E60" s="91"/>
      <c r="F60" s="91"/>
      <c r="G60" s="91"/>
      <c r="H60" s="91"/>
      <c r="I60" s="91"/>
      <c r="J60" s="91"/>
      <c r="K60" s="91"/>
      <c r="L60" s="91"/>
    </row>
    <row r="61" spans="1:12" x14ac:dyDescent="0.25">
      <c r="A61" s="92"/>
      <c r="B61" s="91"/>
      <c r="C61" s="91"/>
      <c r="D61" s="91"/>
      <c r="E61" s="91"/>
      <c r="F61" s="91"/>
      <c r="G61" s="91"/>
      <c r="H61" s="91"/>
      <c r="I61" s="91"/>
      <c r="J61" s="91"/>
      <c r="K61" s="91"/>
      <c r="L61" s="91"/>
    </row>
    <row r="62" spans="1:12" x14ac:dyDescent="0.25">
      <c r="B62" s="22"/>
      <c r="C62" s="22"/>
      <c r="D62" s="22"/>
      <c r="E62" s="22"/>
      <c r="F62" s="22"/>
      <c r="G62" s="22"/>
      <c r="H62" s="22"/>
      <c r="I62" s="22"/>
      <c r="J62" s="22"/>
      <c r="K62" s="22"/>
      <c r="L62" s="22"/>
    </row>
  </sheetData>
  <sheetProtection algorithmName="SHA-512" hashValue="JAv/LNHbRmmihP4FsSaVXGYbmmgva1AeUnnaqzW1ml0f2OWvnXBsRVBW2CwBPQfq78udXNXG8Rl2HjWMLYEvxg==" saltValue="+Vn3FgMNNuHMUiiLJb36Cw==" spinCount="100000" sheet="1" selectLockedCells="1"/>
  <mergeCells count="4">
    <mergeCell ref="A5:D5"/>
    <mergeCell ref="A2:C2"/>
    <mergeCell ref="A25:D25"/>
    <mergeCell ref="A33:D33"/>
  </mergeCells>
  <pageMargins left="0.7" right="0.7" top="0.75" bottom="0.75" header="0.3" footer="0.3"/>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257B1-AED3-45BD-9225-8B18140DA7B3}">
  <sheetPr>
    <tabColor theme="3"/>
  </sheetPr>
  <dimension ref="A1:C25"/>
  <sheetViews>
    <sheetView showGridLines="0" zoomScale="70" zoomScaleNormal="70" workbookViewId="0">
      <selection activeCell="B17" sqref="B17"/>
    </sheetView>
  </sheetViews>
  <sheetFormatPr defaultColWidth="8.7109375" defaultRowHeight="15" x14ac:dyDescent="0.25"/>
  <cols>
    <col min="1" max="1" width="34.5703125" customWidth="1"/>
    <col min="2" max="2" width="44.5703125" customWidth="1"/>
    <col min="3" max="3" width="16.5703125" customWidth="1"/>
  </cols>
  <sheetData>
    <row r="1" spans="1:3" x14ac:dyDescent="0.25">
      <c r="A1" s="28" t="s">
        <v>187</v>
      </c>
    </row>
    <row r="2" spans="1:3" ht="15" customHeight="1" x14ac:dyDescent="0.25">
      <c r="A2" s="220" t="s">
        <v>17</v>
      </c>
      <c r="B2" s="220"/>
      <c r="C2" s="44"/>
    </row>
    <row r="3" spans="1:3" ht="15.75" thickBot="1" x14ac:dyDescent="0.3"/>
    <row r="4" spans="1:3" ht="15.75" thickBot="1" x14ac:dyDescent="0.3">
      <c r="B4" s="108" t="s">
        <v>186</v>
      </c>
      <c r="C4" s="107" t="s">
        <v>20</v>
      </c>
    </row>
    <row r="5" spans="1:3" x14ac:dyDescent="0.25">
      <c r="B5" s="106" t="s">
        <v>188</v>
      </c>
      <c r="C5" s="73">
        <v>121</v>
      </c>
    </row>
    <row r="6" spans="1:3" x14ac:dyDescent="0.25">
      <c r="B6" s="105" t="s">
        <v>189</v>
      </c>
      <c r="C6" s="80">
        <v>97</v>
      </c>
    </row>
    <row r="7" spans="1:3" x14ac:dyDescent="0.25">
      <c r="B7" s="105" t="s">
        <v>190</v>
      </c>
      <c r="C7" s="80">
        <v>82</v>
      </c>
    </row>
    <row r="8" spans="1:3" x14ac:dyDescent="0.25">
      <c r="B8" s="105" t="s">
        <v>191</v>
      </c>
      <c r="C8" s="80">
        <v>47</v>
      </c>
    </row>
    <row r="9" spans="1:3" x14ac:dyDescent="0.25">
      <c r="B9" s="105" t="s">
        <v>192</v>
      </c>
      <c r="C9" s="80">
        <v>41</v>
      </c>
    </row>
    <row r="10" spans="1:3" x14ac:dyDescent="0.25">
      <c r="B10" s="105" t="s">
        <v>193</v>
      </c>
      <c r="C10" s="80">
        <v>80</v>
      </c>
    </row>
    <row r="11" spans="1:3" x14ac:dyDescent="0.25">
      <c r="B11" s="105" t="s">
        <v>194</v>
      </c>
      <c r="C11" s="80">
        <v>72</v>
      </c>
    </row>
    <row r="12" spans="1:3" x14ac:dyDescent="0.25">
      <c r="B12" s="105" t="s">
        <v>195</v>
      </c>
      <c r="C12" s="80">
        <v>211</v>
      </c>
    </row>
    <row r="13" spans="1:3" x14ac:dyDescent="0.25">
      <c r="B13" s="105" t="s">
        <v>196</v>
      </c>
      <c r="C13" s="80">
        <v>41</v>
      </c>
    </row>
    <row r="14" spans="1:3" x14ac:dyDescent="0.25">
      <c r="B14" s="105" t="s">
        <v>197</v>
      </c>
      <c r="C14" s="80">
        <v>43</v>
      </c>
    </row>
    <row r="15" spans="1:3" x14ac:dyDescent="0.25">
      <c r="B15" s="105" t="s">
        <v>198</v>
      </c>
      <c r="C15" s="80">
        <v>84</v>
      </c>
    </row>
    <row r="16" spans="1:3" x14ac:dyDescent="0.25">
      <c r="B16" s="105" t="s">
        <v>199</v>
      </c>
      <c r="C16" s="80">
        <v>60</v>
      </c>
    </row>
    <row r="17" spans="2:3" x14ac:dyDescent="0.25">
      <c r="B17" s="105" t="s">
        <v>200</v>
      </c>
      <c r="C17" s="80">
        <v>142</v>
      </c>
    </row>
    <row r="18" spans="2:3" x14ac:dyDescent="0.25">
      <c r="B18" s="105"/>
      <c r="C18" s="80"/>
    </row>
    <row r="19" spans="2:3" x14ac:dyDescent="0.25">
      <c r="B19" s="105"/>
      <c r="C19" s="80"/>
    </row>
    <row r="20" spans="2:3" x14ac:dyDescent="0.25">
      <c r="B20" s="105"/>
      <c r="C20" s="80"/>
    </row>
    <row r="21" spans="2:3" x14ac:dyDescent="0.25">
      <c r="B21" s="105"/>
      <c r="C21" s="80"/>
    </row>
    <row r="22" spans="2:3" x14ac:dyDescent="0.25">
      <c r="B22" s="105"/>
      <c r="C22" s="80"/>
    </row>
    <row r="23" spans="2:3" x14ac:dyDescent="0.25">
      <c r="B23" s="105"/>
      <c r="C23" s="80"/>
    </row>
    <row r="24" spans="2:3" x14ac:dyDescent="0.25">
      <c r="B24" s="105"/>
      <c r="C24" s="80"/>
    </row>
    <row r="25" spans="2:3" ht="15.75" thickBot="1" x14ac:dyDescent="0.3">
      <c r="B25" s="104"/>
      <c r="C25" s="103"/>
    </row>
  </sheetData>
  <sheetProtection algorithmName="SHA-512" hashValue="fAwRrdzSy+63pdbh9mYYvG589l2Sdkq3qiNGPvpd4NfG/n7NsyxyuoXDHHFX9G/9oamOgl6GBTW07dhk/UmuPw==" saltValue="hXQxOxtjKZUJu2AStuYKvQ==" spinCount="100000" sheet="1" selectLockedCells="1"/>
  <mergeCells count="1">
    <mergeCell ref="A2:B2"/>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Total Cost Summary</vt:lpstr>
      <vt:lpstr>VI.A. Start-Up Plan </vt:lpstr>
      <vt:lpstr>VI.B. QIDS </vt:lpstr>
      <vt:lpstr>VI.C. Enhancing QMS</vt:lpstr>
      <vt:lpstr>VI.D. Build Competency</vt:lpstr>
      <vt:lpstr>VI.E. Mortality Review</vt:lpstr>
      <vt:lpstr>IV.F. CIMP</vt:lpstr>
      <vt:lpstr>VI.G.1. Optional Services </vt:lpstr>
      <vt:lpstr>VI.G.2. Special Projects </vt:lpstr>
      <vt:lpstr>'VI.B. QIDS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McParland</dc:creator>
  <cp:lastModifiedBy>Bags Computer</cp:lastModifiedBy>
  <dcterms:created xsi:type="dcterms:W3CDTF">2020-08-12T16:29:05Z</dcterms:created>
  <dcterms:modified xsi:type="dcterms:W3CDTF">2020-08-12T17:32:31Z</dcterms:modified>
</cp:coreProperties>
</file>